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אגף בכיר לתכנון ארצי\צוות קרקע מים ומוסדות ציבוריים\מים וביוב\ניהול נגר\מסמך מדיניות, עדכון פרק המים והנחיות\עוצמות גשם\"/>
    </mc:Choice>
  </mc:AlternateContent>
  <xr:revisionPtr revIDLastSave="0" documentId="8_{E7E021A3-6E36-4D3F-91FA-83CA6312BEA5}" xr6:coauthVersionLast="36" xr6:coauthVersionMax="36" xr10:uidLastSave="{00000000-0000-0000-0000-000000000000}"/>
  <bookViews>
    <workbookView xWindow="-120" yWindow="-120" windowWidth="29040" windowHeight="15840" xr2:uid="{FBD142E8-4723-4578-99CC-5BF2FA611D9F}"/>
  </bookViews>
  <sheets>
    <sheet name="הסבר" sheetId="9" r:id="rId1"/>
    <sheet name="קטלוג תחנות ופוליגונים" sheetId="3" r:id="rId2"/>
    <sheet name="עוצמות גשם" sheetId="4" r:id="rId3"/>
    <sheet name="בסיס נתונים" sheetId="1" state="hidden" r:id="rId4"/>
    <sheet name="Alternating Block Method" sheetId="8" state="hidden" r:id="rId5"/>
    <sheet name="ESRI_MAPINFO_SHEET" sheetId="2" state="veryHidden" r:id="rId6"/>
  </sheets>
  <externalReferences>
    <externalReference r:id="rId7"/>
  </externalReferences>
  <definedNames>
    <definedName name="_xlnm._FilterDatabase" localSheetId="3" hidden="1">'בסיס נתונים'!$A$1:$Q$452</definedName>
    <definedName name="cmbPolygon" localSheetId="0">'[1]מחשבון נגר'!$K$2</definedName>
    <definedName name="cmbPolygon">'עוצמות גשם'!$B$2</definedName>
    <definedName name="DailyRain">[1]נתונים!$A$2:$G$20</definedName>
    <definedName name="RainIntensities" localSheetId="0">'[1]בסיס נתונים'!$A$1:$Q$452</definedName>
    <definedName name="RainIntensities">'בסיס נתונים'!$A$1:$Q$452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" i="1" l="1"/>
  <c r="T1" i="1"/>
  <c r="U1" i="1"/>
  <c r="V1" i="1"/>
  <c r="W1" i="1"/>
  <c r="X1" i="1"/>
  <c r="Y1" i="1"/>
  <c r="Z1" i="1"/>
  <c r="AA1" i="1"/>
  <c r="AB1" i="1"/>
  <c r="R1" i="1"/>
  <c r="B44" i="8"/>
  <c r="C44" i="8"/>
  <c r="D44" i="8"/>
  <c r="E44" i="8"/>
  <c r="F44" i="8"/>
  <c r="G44" i="8"/>
  <c r="H44" i="8"/>
  <c r="I44" i="8"/>
  <c r="J44" i="8"/>
  <c r="K44" i="8"/>
  <c r="L44" i="8"/>
  <c r="A55" i="8"/>
  <c r="A44" i="8"/>
  <c r="B16" i="8"/>
  <c r="C16" i="8"/>
  <c r="D16" i="8"/>
  <c r="E16" i="8"/>
  <c r="F16" i="8"/>
  <c r="G16" i="8"/>
  <c r="H16" i="8"/>
  <c r="I16" i="8"/>
  <c r="J16" i="8"/>
  <c r="K16" i="8"/>
  <c r="AA16" i="8"/>
  <c r="AB16" i="8"/>
  <c r="AC16" i="8"/>
  <c r="AD16" i="8"/>
  <c r="AE16" i="8"/>
  <c r="AF16" i="8"/>
  <c r="AG16" i="8"/>
  <c r="AH16" i="8"/>
  <c r="AI16" i="8"/>
  <c r="AJ16" i="8"/>
  <c r="P3" i="4"/>
  <c r="B4" i="8"/>
  <c r="AA18" i="8" s="1"/>
  <c r="C4" i="8"/>
  <c r="D4" i="8"/>
  <c r="E4" i="8"/>
  <c r="F4" i="8"/>
  <c r="G4" i="8"/>
  <c r="H4" i="8"/>
  <c r="I4" i="8"/>
  <c r="J4" i="8"/>
  <c r="K4" i="8"/>
  <c r="K18" i="8" s="1"/>
  <c r="B5" i="8"/>
  <c r="AA19" i="8" s="1"/>
  <c r="C5" i="8"/>
  <c r="D5" i="8"/>
  <c r="E5" i="8"/>
  <c r="F5" i="8"/>
  <c r="G5" i="8"/>
  <c r="H5" i="8"/>
  <c r="I5" i="8"/>
  <c r="J5" i="8"/>
  <c r="K5" i="8"/>
  <c r="K19" i="8" s="1"/>
  <c r="B6" i="8"/>
  <c r="AA20" i="8" s="1"/>
  <c r="C6" i="8"/>
  <c r="D6" i="8"/>
  <c r="E6" i="8"/>
  <c r="F6" i="8"/>
  <c r="G6" i="8"/>
  <c r="H6" i="8"/>
  <c r="I6" i="8"/>
  <c r="J6" i="8"/>
  <c r="K6" i="8"/>
  <c r="K20" i="8" s="1"/>
  <c r="K34" i="8" s="1"/>
  <c r="B7" i="8"/>
  <c r="AA21" i="8" s="1"/>
  <c r="C7" i="8"/>
  <c r="D7" i="8"/>
  <c r="E7" i="8"/>
  <c r="F7" i="8"/>
  <c r="G7" i="8"/>
  <c r="H7" i="8"/>
  <c r="I7" i="8"/>
  <c r="J7" i="8"/>
  <c r="K7" i="8"/>
  <c r="K21" i="8" s="1"/>
  <c r="K35" i="8" s="1"/>
  <c r="B8" i="8"/>
  <c r="AA22" i="8" s="1"/>
  <c r="C8" i="8"/>
  <c r="D8" i="8"/>
  <c r="E8" i="8"/>
  <c r="F8" i="8"/>
  <c r="G8" i="8"/>
  <c r="H8" i="8"/>
  <c r="I8" i="8"/>
  <c r="J8" i="8"/>
  <c r="K8" i="8"/>
  <c r="K22" i="8" s="1"/>
  <c r="K36" i="8" s="1"/>
  <c r="B9" i="8"/>
  <c r="AA23" i="8" s="1"/>
  <c r="C9" i="8"/>
  <c r="D9" i="8"/>
  <c r="E9" i="8"/>
  <c r="F9" i="8"/>
  <c r="G9" i="8"/>
  <c r="H9" i="8"/>
  <c r="I9" i="8"/>
  <c r="J9" i="8"/>
  <c r="K9" i="8"/>
  <c r="K23" i="8" s="1"/>
  <c r="K37" i="8" s="1"/>
  <c r="B10" i="8"/>
  <c r="AA24" i="8" s="1"/>
  <c r="C10" i="8"/>
  <c r="D10" i="8"/>
  <c r="E10" i="8"/>
  <c r="F10" i="8"/>
  <c r="G10" i="8"/>
  <c r="H10" i="8"/>
  <c r="I10" i="8"/>
  <c r="J10" i="8"/>
  <c r="K10" i="8"/>
  <c r="K24" i="8" s="1"/>
  <c r="K38" i="8" s="1"/>
  <c r="B11" i="8"/>
  <c r="AA25" i="8" s="1"/>
  <c r="C11" i="8"/>
  <c r="D11" i="8"/>
  <c r="E11" i="8"/>
  <c r="F11" i="8"/>
  <c r="G11" i="8"/>
  <c r="H11" i="8"/>
  <c r="I11" i="8"/>
  <c r="J11" i="8"/>
  <c r="K11" i="8"/>
  <c r="K25" i="8" s="1"/>
  <c r="K39" i="8" s="1"/>
  <c r="B12" i="8"/>
  <c r="AA26" i="8" s="1"/>
  <c r="C12" i="8"/>
  <c r="D12" i="8"/>
  <c r="E12" i="8"/>
  <c r="F12" i="8"/>
  <c r="G12" i="8"/>
  <c r="H12" i="8"/>
  <c r="I12" i="8"/>
  <c r="J12" i="8"/>
  <c r="K12" i="8"/>
  <c r="K26" i="8" s="1"/>
  <c r="K40" i="8" s="1"/>
  <c r="B13" i="8"/>
  <c r="AA27" i="8" s="1"/>
  <c r="C13" i="8"/>
  <c r="D13" i="8"/>
  <c r="E13" i="8"/>
  <c r="F13" i="8"/>
  <c r="G13" i="8"/>
  <c r="H13" i="8"/>
  <c r="I13" i="8"/>
  <c r="J13" i="8"/>
  <c r="K13" i="8"/>
  <c r="K27" i="8" s="1"/>
  <c r="K41" i="8" s="1"/>
  <c r="C3" i="8"/>
  <c r="D3" i="8"/>
  <c r="E3" i="8"/>
  <c r="F3" i="8"/>
  <c r="G3" i="8"/>
  <c r="H3" i="8"/>
  <c r="I3" i="8"/>
  <c r="J3" i="8"/>
  <c r="K3" i="8"/>
  <c r="K17" i="8" s="1"/>
  <c r="B3" i="8"/>
  <c r="AA17" i="8" s="1"/>
  <c r="J25" i="8" l="1"/>
  <c r="I25" i="8" s="1"/>
  <c r="H25" i="8" s="1"/>
  <c r="G25" i="8" s="1"/>
  <c r="F25" i="8" s="1"/>
  <c r="E25" i="8" s="1"/>
  <c r="D25" i="8" s="1"/>
  <c r="C25" i="8" s="1"/>
  <c r="B25" i="8" s="1"/>
  <c r="J19" i="8"/>
  <c r="I19" i="8" s="1"/>
  <c r="H19" i="8" s="1"/>
  <c r="G19" i="8" s="1"/>
  <c r="F19" i="8" s="1"/>
  <c r="E19" i="8" s="1"/>
  <c r="D19" i="8" s="1"/>
  <c r="C19" i="8" s="1"/>
  <c r="B19" i="8" s="1"/>
  <c r="J20" i="8"/>
  <c r="I20" i="8" s="1"/>
  <c r="H20" i="8" s="1"/>
  <c r="G20" i="8" s="1"/>
  <c r="F20" i="8" s="1"/>
  <c r="E20" i="8" s="1"/>
  <c r="D20" i="8" s="1"/>
  <c r="C20" i="8" s="1"/>
  <c r="B20" i="8" s="1"/>
  <c r="J22" i="8"/>
  <c r="I22" i="8" s="1"/>
  <c r="H22" i="8" s="1"/>
  <c r="G22" i="8" s="1"/>
  <c r="F22" i="8" s="1"/>
  <c r="E22" i="8" s="1"/>
  <c r="D22" i="8" s="1"/>
  <c r="C22" i="8" s="1"/>
  <c r="B22" i="8" s="1"/>
  <c r="J18" i="8"/>
  <c r="I18" i="8" s="1"/>
  <c r="H18" i="8" s="1"/>
  <c r="G18" i="8" s="1"/>
  <c r="F18" i="8" s="1"/>
  <c r="E18" i="8" s="1"/>
  <c r="D18" i="8" s="1"/>
  <c r="C18" i="8" s="1"/>
  <c r="B18" i="8" s="1"/>
  <c r="J26" i="8"/>
  <c r="I26" i="8" s="1"/>
  <c r="H26" i="8" s="1"/>
  <c r="G26" i="8" s="1"/>
  <c r="F26" i="8" s="1"/>
  <c r="E26" i="8" s="1"/>
  <c r="D26" i="8" s="1"/>
  <c r="C26" i="8" s="1"/>
  <c r="B26" i="8" s="1"/>
  <c r="J27" i="8"/>
  <c r="I27" i="8" s="1"/>
  <c r="H27" i="8" s="1"/>
  <c r="G27" i="8" s="1"/>
  <c r="F27" i="8" s="1"/>
  <c r="E27" i="8" s="1"/>
  <c r="D27" i="8" s="1"/>
  <c r="C27" i="8" s="1"/>
  <c r="B27" i="8" s="1"/>
  <c r="J21" i="8"/>
  <c r="I21" i="8" s="1"/>
  <c r="H21" i="8" s="1"/>
  <c r="G21" i="8" s="1"/>
  <c r="F21" i="8" s="1"/>
  <c r="E21" i="8" s="1"/>
  <c r="D21" i="8" s="1"/>
  <c r="C21" i="8" s="1"/>
  <c r="B21" i="8" s="1"/>
  <c r="J23" i="8"/>
  <c r="I23" i="8" s="1"/>
  <c r="H23" i="8" s="1"/>
  <c r="G23" i="8" s="1"/>
  <c r="F23" i="8" s="1"/>
  <c r="E23" i="8" s="1"/>
  <c r="D23" i="8" s="1"/>
  <c r="C23" i="8" s="1"/>
  <c r="B23" i="8" s="1"/>
  <c r="J24" i="8"/>
  <c r="I24" i="8" s="1"/>
  <c r="H24" i="8" s="1"/>
  <c r="G24" i="8" s="1"/>
  <c r="F24" i="8" s="1"/>
  <c r="E24" i="8" s="1"/>
  <c r="D24" i="8" s="1"/>
  <c r="C24" i="8" s="1"/>
  <c r="B24" i="8" s="1"/>
  <c r="J17" i="8"/>
  <c r="J31" i="8" s="1"/>
  <c r="AB17" i="8"/>
  <c r="AB18" i="8" s="1"/>
  <c r="AB19" i="8" s="1"/>
  <c r="K31" i="8"/>
  <c r="K33" i="8"/>
  <c r="K32" i="8"/>
  <c r="J40" i="8" l="1"/>
  <c r="J39" i="8"/>
  <c r="J35" i="8"/>
  <c r="I17" i="8"/>
  <c r="H17" i="8" s="1"/>
  <c r="G17" i="8" s="1"/>
  <c r="J32" i="8"/>
  <c r="J34" i="8"/>
  <c r="AC17" i="8"/>
  <c r="AC18" i="8" s="1"/>
  <c r="AC19" i="8" s="1"/>
  <c r="J36" i="8"/>
  <c r="J37" i="8"/>
  <c r="I36" i="8"/>
  <c r="J38" i="8"/>
  <c r="I32" i="8"/>
  <c r="J33" i="8"/>
  <c r="J41" i="8"/>
  <c r="I34" i="8"/>
  <c r="I37" i="8"/>
  <c r="AB20" i="8"/>
  <c r="AB21" i="8" s="1"/>
  <c r="AB22" i="8" s="1"/>
  <c r="F17" i="8" l="1"/>
  <c r="E17" i="8" s="1"/>
  <c r="D17" i="8" s="1"/>
  <c r="C17" i="8" s="1"/>
  <c r="B17" i="8" s="1"/>
  <c r="G31" i="8"/>
  <c r="AD17" i="8"/>
  <c r="AE17" i="8" s="1"/>
  <c r="AF17" i="8" s="1"/>
  <c r="I31" i="8"/>
  <c r="I40" i="8"/>
  <c r="I39" i="8"/>
  <c r="I35" i="8"/>
  <c r="I33" i="8"/>
  <c r="H36" i="8"/>
  <c r="H32" i="8"/>
  <c r="H40" i="8"/>
  <c r="H39" i="8"/>
  <c r="H37" i="8"/>
  <c r="H35" i="8"/>
  <c r="H34" i="8"/>
  <c r="H31" i="8"/>
  <c r="I41" i="8"/>
  <c r="I38" i="8"/>
  <c r="AC20" i="8"/>
  <c r="AC21" i="8" s="1"/>
  <c r="AB23" i="8"/>
  <c r="AD18" i="8" l="1"/>
  <c r="AE18" i="8" s="1"/>
  <c r="AF18" i="8" s="1"/>
  <c r="G35" i="8"/>
  <c r="G37" i="8"/>
  <c r="H38" i="8"/>
  <c r="H33" i="8"/>
  <c r="G39" i="8"/>
  <c r="H41" i="8"/>
  <c r="G40" i="8"/>
  <c r="G32" i="8"/>
  <c r="G34" i="8"/>
  <c r="G36" i="8"/>
  <c r="AC22" i="8"/>
  <c r="AB24" i="8"/>
  <c r="AG17" i="8"/>
  <c r="AD19" i="8" l="1"/>
  <c r="AE19" i="8" s="1"/>
  <c r="AF19" i="8" s="1"/>
  <c r="F35" i="8"/>
  <c r="F36" i="8"/>
  <c r="G41" i="8"/>
  <c r="F39" i="8"/>
  <c r="F40" i="8"/>
  <c r="F34" i="8"/>
  <c r="G33" i="8"/>
  <c r="F32" i="8"/>
  <c r="G38" i="8"/>
  <c r="F31" i="8"/>
  <c r="F37" i="8"/>
  <c r="AG18" i="8"/>
  <c r="AC23" i="8"/>
  <c r="AC24" i="8" s="1"/>
  <c r="AB25" i="8"/>
  <c r="AH17" i="8"/>
  <c r="AD20" i="8" l="1"/>
  <c r="AE20" i="8" s="1"/>
  <c r="AF20" i="8" s="1"/>
  <c r="F33" i="8"/>
  <c r="E37" i="8"/>
  <c r="E35" i="8"/>
  <c r="E31" i="8"/>
  <c r="E34" i="8"/>
  <c r="E40" i="8"/>
  <c r="E39" i="8"/>
  <c r="F38" i="8"/>
  <c r="F41" i="8"/>
  <c r="E32" i="8"/>
  <c r="E36" i="8"/>
  <c r="AH18" i="8"/>
  <c r="AG19" i="8"/>
  <c r="AB26" i="8"/>
  <c r="AC25" i="8"/>
  <c r="AI17" i="8"/>
  <c r="AJ17" i="8" s="1"/>
  <c r="AD21" i="8" l="1"/>
  <c r="AE21" i="8" s="1"/>
  <c r="AF21" i="8" s="1"/>
  <c r="D39" i="8"/>
  <c r="D40" i="8"/>
  <c r="D36" i="8"/>
  <c r="D34" i="8"/>
  <c r="D32" i="8"/>
  <c r="D31" i="8"/>
  <c r="E33" i="8"/>
  <c r="E41" i="8"/>
  <c r="D35" i="8"/>
  <c r="E38" i="8"/>
  <c r="D37" i="8"/>
  <c r="AH19" i="8"/>
  <c r="AI18" i="8"/>
  <c r="AG20" i="8"/>
  <c r="AC26" i="8"/>
  <c r="AB27" i="8"/>
  <c r="AD22" i="8" l="1"/>
  <c r="AE22" i="8" s="1"/>
  <c r="AF22" i="8" s="1"/>
  <c r="AG21" i="8"/>
  <c r="B39" i="8"/>
  <c r="B53" i="8" s="1"/>
  <c r="C39" i="8"/>
  <c r="B31" i="8"/>
  <c r="B45" i="8" s="1"/>
  <c r="C31" i="8"/>
  <c r="B37" i="8"/>
  <c r="B51" i="8" s="1"/>
  <c r="C37" i="8"/>
  <c r="B32" i="8"/>
  <c r="B46" i="8" s="1"/>
  <c r="C32" i="8"/>
  <c r="D33" i="8"/>
  <c r="D38" i="8"/>
  <c r="B34" i="8"/>
  <c r="B48" i="8" s="1"/>
  <c r="C34" i="8"/>
  <c r="B35" i="8"/>
  <c r="B49" i="8" s="1"/>
  <c r="C35" i="8"/>
  <c r="B36" i="8"/>
  <c r="B50" i="8" s="1"/>
  <c r="C36" i="8"/>
  <c r="D41" i="8"/>
  <c r="B40" i="8"/>
  <c r="B54" i="8" s="1"/>
  <c r="C40" i="8"/>
  <c r="AH20" i="8"/>
  <c r="AI19" i="8"/>
  <c r="AJ18" i="8"/>
  <c r="AC27" i="8"/>
  <c r="C54" i="8" l="1"/>
  <c r="D54" i="8" s="1"/>
  <c r="C49" i="8"/>
  <c r="D49" i="8" s="1"/>
  <c r="C53" i="8"/>
  <c r="D53" i="8" s="1"/>
  <c r="C46" i="8"/>
  <c r="D46" i="8" s="1"/>
  <c r="C50" i="8"/>
  <c r="D50" i="8" s="1"/>
  <c r="E50" i="8" s="1"/>
  <c r="F50" i="8" s="1"/>
  <c r="G50" i="8" s="1"/>
  <c r="H50" i="8" s="1"/>
  <c r="I50" i="8" s="1"/>
  <c r="J50" i="8" s="1"/>
  <c r="K50" i="8" s="1"/>
  <c r="C45" i="8"/>
  <c r="D45" i="8" s="1"/>
  <c r="C51" i="8"/>
  <c r="D51" i="8" s="1"/>
  <c r="E51" i="8" s="1"/>
  <c r="F51" i="8" s="1"/>
  <c r="G51" i="8" s="1"/>
  <c r="H51" i="8" s="1"/>
  <c r="I51" i="8" s="1"/>
  <c r="J51" i="8" s="1"/>
  <c r="K51" i="8" s="1"/>
  <c r="C48" i="8"/>
  <c r="AD23" i="8"/>
  <c r="AE23" i="8" s="1"/>
  <c r="AF23" i="8" s="1"/>
  <c r="AH21" i="8"/>
  <c r="AG22" i="8"/>
  <c r="B33" i="8"/>
  <c r="B47" i="8" s="1"/>
  <c r="C33" i="8"/>
  <c r="B41" i="8"/>
  <c r="B55" i="8" s="1"/>
  <c r="C41" i="8"/>
  <c r="B38" i="8"/>
  <c r="B52" i="8" s="1"/>
  <c r="C38" i="8"/>
  <c r="AJ19" i="8"/>
  <c r="AI20" i="8"/>
  <c r="C55" i="8" l="1"/>
  <c r="D55" i="8" s="1"/>
  <c r="C47" i="8"/>
  <c r="D47" i="8" s="1"/>
  <c r="E54" i="8"/>
  <c r="F54" i="8" s="1"/>
  <c r="G54" i="8" s="1"/>
  <c r="H54" i="8" s="1"/>
  <c r="I54" i="8" s="1"/>
  <c r="J54" i="8" s="1"/>
  <c r="K54" i="8" s="1"/>
  <c r="E53" i="8"/>
  <c r="E45" i="8"/>
  <c r="F45" i="8" s="1"/>
  <c r="G45" i="8" s="1"/>
  <c r="H45" i="8" s="1"/>
  <c r="I45" i="8" s="1"/>
  <c r="E49" i="8"/>
  <c r="E46" i="8"/>
  <c r="D48" i="8"/>
  <c r="C52" i="8"/>
  <c r="AD24" i="8"/>
  <c r="AH22" i="8"/>
  <c r="AG23" i="8"/>
  <c r="AJ20" i="8"/>
  <c r="AI21" i="8"/>
  <c r="F49" i="8" l="1"/>
  <c r="J45" i="8"/>
  <c r="K45" i="8" s="1"/>
  <c r="F53" i="8"/>
  <c r="F46" i="8"/>
  <c r="G46" i="8" s="1"/>
  <c r="H46" i="8" s="1"/>
  <c r="I46" i="8" s="1"/>
  <c r="J46" i="8" s="1"/>
  <c r="K46" i="8" s="1"/>
  <c r="D52" i="8"/>
  <c r="E48" i="8"/>
  <c r="F48" i="8" s="1"/>
  <c r="G48" i="8" s="1"/>
  <c r="H48" i="8" s="1"/>
  <c r="I48" i="8" s="1"/>
  <c r="J48" i="8" s="1"/>
  <c r="K48" i="8" s="1"/>
  <c r="E47" i="8"/>
  <c r="E55" i="8"/>
  <c r="AE24" i="8"/>
  <c r="AF24" i="8" s="1"/>
  <c r="AG24" i="8" s="1"/>
  <c r="AD25" i="8"/>
  <c r="AH23" i="8"/>
  <c r="AJ21" i="8"/>
  <c r="AI22" i="8"/>
  <c r="G53" i="8" l="1"/>
  <c r="F55" i="8"/>
  <c r="F47" i="8"/>
  <c r="E52" i="8"/>
  <c r="G49" i="8"/>
  <c r="H49" i="8" s="1"/>
  <c r="I49" i="8" s="1"/>
  <c r="J49" i="8" s="1"/>
  <c r="K49" i="8" s="1"/>
  <c r="AE25" i="8"/>
  <c r="AF25" i="8" s="1"/>
  <c r="AG25" i="8" s="1"/>
  <c r="AD26" i="8"/>
  <c r="AH24" i="8"/>
  <c r="AJ22" i="8"/>
  <c r="AI23" i="8"/>
  <c r="G55" i="8" l="1"/>
  <c r="H55" i="8" s="1"/>
  <c r="I55" i="8" s="1"/>
  <c r="J55" i="8" s="1"/>
  <c r="K55" i="8" s="1"/>
  <c r="H53" i="8"/>
  <c r="I53" i="8" s="1"/>
  <c r="J53" i="8" s="1"/>
  <c r="K53" i="8" s="1"/>
  <c r="F52" i="8"/>
  <c r="G52" i="8" s="1"/>
  <c r="H52" i="8" s="1"/>
  <c r="I52" i="8" s="1"/>
  <c r="J52" i="8" s="1"/>
  <c r="K52" i="8" s="1"/>
  <c r="G47" i="8"/>
  <c r="AE26" i="8"/>
  <c r="AF26" i="8" s="1"/>
  <c r="AG26" i="8" s="1"/>
  <c r="AD27" i="8"/>
  <c r="AH25" i="8"/>
  <c r="AJ23" i="8"/>
  <c r="AI24" i="8"/>
  <c r="H47" i="8" l="1"/>
  <c r="I47" i="8" s="1"/>
  <c r="J47" i="8" s="1"/>
  <c r="K47" i="8" s="1"/>
  <c r="AH26" i="8"/>
  <c r="AE27" i="8"/>
  <c r="AF27" i="8" s="1"/>
  <c r="AG27" i="8" s="1"/>
  <c r="AJ24" i="8"/>
  <c r="AI25" i="8"/>
  <c r="AH27" i="8" l="1"/>
  <c r="AJ25" i="8"/>
  <c r="AI26" i="8"/>
  <c r="AJ26" i="8" l="1"/>
  <c r="AI27" i="8"/>
  <c r="AJ27" i="8" l="1"/>
  <c r="B6" i="4" l="1"/>
  <c r="T2" i="8" l="1"/>
  <c r="L128" i="4" l="1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20" i="4"/>
  <c r="L21" i="4"/>
  <c r="L22" i="4"/>
  <c r="L23" i="4"/>
  <c r="L24" i="4"/>
  <c r="L25" i="4"/>
  <c r="L26" i="4"/>
  <c r="L27" i="4"/>
  <c r="L28" i="4"/>
  <c r="L29" i="4"/>
  <c r="L30" i="4"/>
  <c r="T9" i="8"/>
  <c r="S5" i="8"/>
  <c r="S6" i="8"/>
  <c r="S7" i="8"/>
  <c r="S8" i="8"/>
  <c r="T8" i="8" s="1"/>
  <c r="S9" i="8"/>
  <c r="S10" i="8"/>
  <c r="S11" i="8"/>
  <c r="T11" i="8" s="1"/>
  <c r="S12" i="8"/>
  <c r="T12" i="8" s="1"/>
  <c r="S13" i="8"/>
  <c r="S14" i="8"/>
  <c r="S15" i="8"/>
  <c r="S16" i="8"/>
  <c r="T16" i="8" s="1"/>
  <c r="S17" i="8"/>
  <c r="S18" i="8"/>
  <c r="S19" i="8"/>
  <c r="S20" i="8"/>
  <c r="T20" i="8"/>
  <c r="S21" i="8"/>
  <c r="S22" i="8"/>
  <c r="S23" i="8"/>
  <c r="S24" i="8"/>
  <c r="S25" i="8"/>
  <c r="S26" i="8"/>
  <c r="T26" i="8"/>
  <c r="S27" i="8"/>
  <c r="S28" i="8"/>
  <c r="S29" i="8"/>
  <c r="S30" i="8"/>
  <c r="T30" i="8"/>
  <c r="S31" i="8"/>
  <c r="T31" i="8" s="1"/>
  <c r="S32" i="8"/>
  <c r="S33" i="8"/>
  <c r="S34" i="8"/>
  <c r="S35" i="8"/>
  <c r="T35" i="8" s="1"/>
  <c r="S36" i="8"/>
  <c r="S37" i="8"/>
  <c r="S38" i="8"/>
  <c r="T38" i="8" s="1"/>
  <c r="S39" i="8"/>
  <c r="T39" i="8" s="1"/>
  <c r="S40" i="8"/>
  <c r="S41" i="8"/>
  <c r="S42" i="8"/>
  <c r="S43" i="8"/>
  <c r="T43" i="8" s="1"/>
  <c r="S44" i="8"/>
  <c r="S45" i="8"/>
  <c r="S46" i="8"/>
  <c r="T46" i="8" s="1"/>
  <c r="S47" i="8"/>
  <c r="S48" i="8"/>
  <c r="S49" i="8"/>
  <c r="S50" i="8"/>
  <c r="T50" i="8" s="1"/>
  <c r="S51" i="8"/>
  <c r="S52" i="8"/>
  <c r="S53" i="8"/>
  <c r="S54" i="8"/>
  <c r="S55" i="8"/>
  <c r="S56" i="8"/>
  <c r="S57" i="8"/>
  <c r="S58" i="8"/>
  <c r="S59" i="8"/>
  <c r="S60" i="8"/>
  <c r="T60" i="8"/>
  <c r="S61" i="8"/>
  <c r="S62" i="8"/>
  <c r="S63" i="8"/>
  <c r="S64" i="8"/>
  <c r="T64" i="8" s="1"/>
  <c r="S65" i="8"/>
  <c r="S66" i="8"/>
  <c r="S67" i="8"/>
  <c r="S68" i="8"/>
  <c r="S69" i="8"/>
  <c r="S70" i="8"/>
  <c r="S71" i="8"/>
  <c r="S72" i="8"/>
  <c r="S73" i="8"/>
  <c r="S74" i="8"/>
  <c r="T74" i="8" s="1"/>
  <c r="S75" i="8"/>
  <c r="S76" i="8"/>
  <c r="S77" i="8"/>
  <c r="T77" i="8" s="1"/>
  <c r="S78" i="8"/>
  <c r="T78" i="8" s="1"/>
  <c r="S79" i="8"/>
  <c r="T79" i="8" s="1"/>
  <c r="S80" i="8"/>
  <c r="S81" i="8"/>
  <c r="S82" i="8"/>
  <c r="S83" i="8"/>
  <c r="S84" i="8"/>
  <c r="S85" i="8"/>
  <c r="S86" i="8"/>
  <c r="S87" i="8"/>
  <c r="T87" i="8" s="1"/>
  <c r="S88" i="8"/>
  <c r="S89" i="8"/>
  <c r="S90" i="8"/>
  <c r="S91" i="8"/>
  <c r="S92" i="8"/>
  <c r="S93" i="8"/>
  <c r="S94" i="8"/>
  <c r="S95" i="8"/>
  <c r="S96" i="8"/>
  <c r="S97" i="8"/>
  <c r="T97" i="8" s="1"/>
  <c r="S98" i="8"/>
  <c r="S99" i="8"/>
  <c r="S100" i="8"/>
  <c r="S101" i="8"/>
  <c r="S102" i="8"/>
  <c r="T102" i="8" s="1"/>
  <c r="S103" i="8"/>
  <c r="T103" i="8" s="1"/>
  <c r="S104" i="8"/>
  <c r="S105" i="8"/>
  <c r="S106" i="8"/>
  <c r="T106" i="8" s="1"/>
  <c r="S107" i="8"/>
  <c r="T107" i="8" s="1"/>
  <c r="S108" i="8"/>
  <c r="S109" i="8"/>
  <c r="S110" i="8"/>
  <c r="S111" i="8"/>
  <c r="T111" i="8"/>
  <c r="S112" i="8"/>
  <c r="T112" i="8" s="1"/>
  <c r="S113" i="8"/>
  <c r="S114" i="8"/>
  <c r="S115" i="8"/>
  <c r="S116" i="8"/>
  <c r="T116" i="8" s="1"/>
  <c r="S117" i="8"/>
  <c r="S118" i="8"/>
  <c r="S119" i="8"/>
  <c r="S120" i="8"/>
  <c r="S121" i="8"/>
  <c r="S122" i="8"/>
  <c r="S123" i="8"/>
  <c r="S124" i="8"/>
  <c r="S125" i="8"/>
  <c r="S126" i="8"/>
  <c r="S127" i="8"/>
  <c r="T127" i="8" s="1"/>
  <c r="S128" i="8"/>
  <c r="S129" i="8"/>
  <c r="S130" i="8"/>
  <c r="S131" i="8"/>
  <c r="T131" i="8" s="1"/>
  <c r="S132" i="8"/>
  <c r="S133" i="8"/>
  <c r="S134" i="8"/>
  <c r="S135" i="8"/>
  <c r="T135" i="8"/>
  <c r="S136" i="8"/>
  <c r="S137" i="8"/>
  <c r="S138" i="8"/>
  <c r="S139" i="8"/>
  <c r="S140" i="8"/>
  <c r="T140" i="8" s="1"/>
  <c r="S141" i="8"/>
  <c r="S142" i="8"/>
  <c r="S143" i="8"/>
  <c r="T143" i="8" s="1"/>
  <c r="S144" i="8"/>
  <c r="T144" i="8" s="1"/>
  <c r="S145" i="8"/>
  <c r="T145" i="8" s="1"/>
  <c r="T139" i="8" l="1"/>
  <c r="T82" i="8"/>
  <c r="T42" i="8"/>
  <c r="T34" i="8"/>
  <c r="T133" i="8"/>
  <c r="T27" i="8"/>
  <c r="T23" i="8"/>
  <c r="T19" i="8"/>
  <c r="T120" i="8"/>
  <c r="T86" i="8"/>
  <c r="T37" i="8"/>
  <c r="T110" i="8"/>
  <c r="T41" i="8"/>
  <c r="T114" i="8"/>
  <c r="T45" i="8"/>
  <c r="T119" i="8"/>
  <c r="T66" i="8"/>
  <c r="T141" i="8"/>
  <c r="T128" i="8"/>
  <c r="T89" i="8"/>
  <c r="T91" i="8"/>
  <c r="T129" i="8"/>
  <c r="T95" i="8"/>
  <c r="T81" i="8"/>
  <c r="T54" i="8"/>
  <c r="T124" i="8"/>
  <c r="T85" i="8"/>
  <c r="T62" i="8"/>
  <c r="T137" i="8"/>
  <c r="T99" i="8"/>
  <c r="T58" i="8"/>
  <c r="T136" i="8"/>
  <c r="T132" i="8"/>
  <c r="T123" i="8"/>
  <c r="T70" i="8"/>
  <c r="T65" i="8"/>
  <c r="T61" i="8"/>
  <c r="T5" i="8"/>
  <c r="T24" i="8"/>
  <c r="T115" i="8"/>
  <c r="T98" i="8"/>
  <c r="T94" i="8"/>
  <c r="T90" i="8"/>
  <c r="T73" i="8"/>
  <c r="T69" i="8"/>
  <c r="T57" i="8"/>
  <c r="T53" i="8"/>
  <c r="T49" i="8"/>
  <c r="T15" i="8"/>
  <c r="T101" i="8"/>
  <c r="T72" i="8"/>
  <c r="T56" i="8"/>
  <c r="T22" i="8"/>
  <c r="T18" i="8"/>
  <c r="T7" i="8"/>
  <c r="T134" i="8"/>
  <c r="T130" i="8"/>
  <c r="T122" i="8"/>
  <c r="T105" i="8"/>
  <c r="T84" i="8"/>
  <c r="T76" i="8"/>
  <c r="T33" i="8"/>
  <c r="T29" i="8"/>
  <c r="T25" i="8"/>
  <c r="T142" i="8"/>
  <c r="T113" i="8"/>
  <c r="T96" i="8"/>
  <c r="T88" i="8"/>
  <c r="T80" i="8"/>
  <c r="T63" i="8"/>
  <c r="T44" i="8"/>
  <c r="T40" i="8"/>
  <c r="T36" i="8"/>
  <c r="T10" i="8"/>
  <c r="T6" i="8"/>
  <c r="T118" i="8"/>
  <c r="T52" i="8"/>
  <c r="T14" i="8"/>
  <c r="T125" i="8"/>
  <c r="T117" i="8"/>
  <c r="T100" i="8"/>
  <c r="T92" i="8"/>
  <c r="T71" i="8"/>
  <c r="T59" i="8"/>
  <c r="T51" i="8"/>
  <c r="T21" i="8"/>
  <c r="T17" i="8"/>
  <c r="T13" i="8"/>
  <c r="T93" i="8"/>
  <c r="T68" i="8"/>
  <c r="T48" i="8"/>
  <c r="T138" i="8"/>
  <c r="T126" i="8"/>
  <c r="T109" i="8"/>
  <c r="T121" i="8"/>
  <c r="T108" i="8"/>
  <c r="T104" i="8"/>
  <c r="T83" i="8"/>
  <c r="T75" i="8"/>
  <c r="T67" i="8"/>
  <c r="T55" i="8"/>
  <c r="T47" i="8"/>
  <c r="T32" i="8"/>
  <c r="T28" i="8"/>
  <c r="M18" i="4" l="1"/>
  <c r="L19" i="4" l="1"/>
  <c r="M19" i="4" s="1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N2" i="8" l="1"/>
  <c r="A69" i="8" l="1"/>
  <c r="L58" i="8"/>
  <c r="K30" i="8"/>
  <c r="K58" i="8" s="1"/>
  <c r="J30" i="8"/>
  <c r="J58" i="8" s="1"/>
  <c r="I30" i="8"/>
  <c r="I58" i="8" s="1"/>
  <c r="H30" i="8"/>
  <c r="H58" i="8" s="1"/>
  <c r="G30" i="8"/>
  <c r="G58" i="8" s="1"/>
  <c r="F30" i="8"/>
  <c r="F58" i="8" s="1"/>
  <c r="E30" i="8"/>
  <c r="E58" i="8" s="1"/>
  <c r="D30" i="8"/>
  <c r="D58" i="8" s="1"/>
  <c r="C30" i="8"/>
  <c r="C58" i="8" s="1"/>
  <c r="B30" i="8"/>
  <c r="B58" i="8" s="1"/>
  <c r="S4" i="8"/>
  <c r="S3" i="8"/>
  <c r="T3" i="8" s="1"/>
  <c r="S2" i="8"/>
  <c r="A2" i="8"/>
  <c r="A30" i="8" l="1"/>
  <c r="A58" i="8" s="1"/>
  <c r="Z16" i="8"/>
  <c r="A16" i="8"/>
  <c r="T4" i="8"/>
  <c r="P4" i="4" l="1"/>
  <c r="P5" i="4"/>
  <c r="P6" i="4"/>
  <c r="P7" i="4"/>
  <c r="P8" i="4"/>
  <c r="P9" i="4"/>
  <c r="P10" i="4"/>
  <c r="P11" i="4"/>
  <c r="P12" i="4"/>
  <c r="P13" i="4"/>
  <c r="D4" i="4"/>
  <c r="A4" i="8" s="1"/>
  <c r="D5" i="4"/>
  <c r="A5" i="8" s="1"/>
  <c r="D6" i="4"/>
  <c r="A6" i="8" s="1"/>
  <c r="D7" i="4"/>
  <c r="A7" i="8" s="1"/>
  <c r="D8" i="4"/>
  <c r="A8" i="8" s="1"/>
  <c r="D9" i="4"/>
  <c r="A9" i="8" s="1"/>
  <c r="D10" i="4"/>
  <c r="A10" i="8" s="1"/>
  <c r="D11" i="4"/>
  <c r="A11" i="8" s="1"/>
  <c r="D12" i="4"/>
  <c r="A12" i="8" s="1"/>
  <c r="D13" i="4"/>
  <c r="A13" i="8" s="1"/>
  <c r="D3" i="4"/>
  <c r="A3" i="8" s="1"/>
  <c r="A31" i="8" l="1"/>
  <c r="Z17" i="8"/>
  <c r="A17" i="8"/>
  <c r="A40" i="8"/>
  <c r="Z26" i="8"/>
  <c r="A26" i="8"/>
  <c r="A35" i="8"/>
  <c r="Z21" i="8"/>
  <c r="A21" i="8"/>
  <c r="A33" i="8"/>
  <c r="A19" i="8"/>
  <c r="Z19" i="8"/>
  <c r="A32" i="8"/>
  <c r="A18" i="8"/>
  <c r="Z18" i="8"/>
  <c r="Z27" i="8"/>
  <c r="A27" i="8"/>
  <c r="A39" i="8"/>
  <c r="Z25" i="8"/>
  <c r="A25" i="8"/>
  <c r="A38" i="8"/>
  <c r="Z24" i="8"/>
  <c r="A24" i="8"/>
  <c r="A37" i="8"/>
  <c r="Z23" i="8"/>
  <c r="A23" i="8"/>
  <c r="A36" i="8"/>
  <c r="Z22" i="8"/>
  <c r="A22" i="8"/>
  <c r="A34" i="8"/>
  <c r="Z20" i="8"/>
  <c r="A20" i="8"/>
  <c r="L40" i="8"/>
  <c r="L54" i="8" s="1"/>
  <c r="L41" i="8"/>
  <c r="L55" i="8" s="1"/>
  <c r="B59" i="8"/>
  <c r="C59" i="8" s="1"/>
  <c r="D59" i="8" s="1"/>
  <c r="E59" i="8" s="1"/>
  <c r="F59" i="8" s="1"/>
  <c r="G59" i="8" s="1"/>
  <c r="H59" i="8" s="1"/>
  <c r="I59" i="8" s="1"/>
  <c r="J59" i="8" s="1"/>
  <c r="B60" i="8"/>
  <c r="B62" i="8"/>
  <c r="L32" i="8"/>
  <c r="B63" i="8"/>
  <c r="L33" i="8"/>
  <c r="L47" i="8" s="1"/>
  <c r="B61" i="8"/>
  <c r="B64" i="8"/>
  <c r="L34" i="8"/>
  <c r="L48" i="8" s="1"/>
  <c r="B65" i="8"/>
  <c r="L35" i="8"/>
  <c r="L49" i="8" s="1"/>
  <c r="L36" i="8"/>
  <c r="L50" i="8" s="1"/>
  <c r="B67" i="8"/>
  <c r="L37" i="8"/>
  <c r="L51" i="8" s="1"/>
  <c r="B68" i="8"/>
  <c r="L38" i="8"/>
  <c r="L52" i="8" s="1"/>
  <c r="B66" i="8"/>
  <c r="B69" i="8"/>
  <c r="L39" i="8"/>
  <c r="L53" i="8" s="1"/>
  <c r="A65" i="8" l="1"/>
  <c r="A51" i="8"/>
  <c r="A63" i="8"/>
  <c r="A49" i="8"/>
  <c r="A62" i="8"/>
  <c r="A48" i="8"/>
  <c r="A67" i="8"/>
  <c r="A53" i="8"/>
  <c r="A61" i="8"/>
  <c r="A47" i="8"/>
  <c r="A66" i="8"/>
  <c r="A52" i="8"/>
  <c r="A68" i="8"/>
  <c r="A54" i="8"/>
  <c r="A64" i="8"/>
  <c r="A50" i="8"/>
  <c r="A60" i="8"/>
  <c r="A46" i="8"/>
  <c r="A59" i="8"/>
  <c r="A45" i="8"/>
  <c r="L46" i="8"/>
  <c r="F11" i="4"/>
  <c r="C67" i="8"/>
  <c r="D67" i="8" s="1"/>
  <c r="E67" i="8" s="1"/>
  <c r="F67" i="8" s="1"/>
  <c r="G67" i="8" s="1"/>
  <c r="H67" i="8" s="1"/>
  <c r="I67" i="8" s="1"/>
  <c r="J67" i="8" s="1"/>
  <c r="K67" i="8" s="1"/>
  <c r="L67" i="8" s="1"/>
  <c r="F5" i="4"/>
  <c r="C61" i="8"/>
  <c r="D61" i="8" s="1"/>
  <c r="E61" i="8" s="1"/>
  <c r="F61" i="8" s="1"/>
  <c r="G61" i="8" s="1"/>
  <c r="H61" i="8" s="1"/>
  <c r="I61" i="8" s="1"/>
  <c r="J61" i="8" s="1"/>
  <c r="K61" i="8" s="1"/>
  <c r="L61" i="8" s="1"/>
  <c r="F7" i="4"/>
  <c r="C63" i="8"/>
  <c r="D63" i="8" s="1"/>
  <c r="E63" i="8" s="1"/>
  <c r="F63" i="8" s="1"/>
  <c r="G63" i="8" s="1"/>
  <c r="H63" i="8" s="1"/>
  <c r="I63" i="8" s="1"/>
  <c r="J63" i="8" s="1"/>
  <c r="K63" i="8" s="1"/>
  <c r="L63" i="8" s="1"/>
  <c r="F4" i="4"/>
  <c r="C60" i="8"/>
  <c r="D60" i="8" s="1"/>
  <c r="E60" i="8" s="1"/>
  <c r="F60" i="8" s="1"/>
  <c r="G60" i="8" s="1"/>
  <c r="H60" i="8" s="1"/>
  <c r="I60" i="8" s="1"/>
  <c r="J60" i="8" s="1"/>
  <c r="K60" i="8" s="1"/>
  <c r="F9" i="4"/>
  <c r="C65" i="8"/>
  <c r="D65" i="8" s="1"/>
  <c r="E65" i="8" s="1"/>
  <c r="F65" i="8" s="1"/>
  <c r="G65" i="8" s="1"/>
  <c r="H65" i="8" s="1"/>
  <c r="I65" i="8" s="1"/>
  <c r="J65" i="8" s="1"/>
  <c r="K65" i="8" s="1"/>
  <c r="L65" i="8" s="1"/>
  <c r="F8" i="4"/>
  <c r="C64" i="8"/>
  <c r="D64" i="8" s="1"/>
  <c r="E64" i="8" s="1"/>
  <c r="F64" i="8" s="1"/>
  <c r="G64" i="8" s="1"/>
  <c r="H64" i="8" s="1"/>
  <c r="I64" i="8" s="1"/>
  <c r="J64" i="8" s="1"/>
  <c r="K64" i="8" s="1"/>
  <c r="L64" i="8" s="1"/>
  <c r="F13" i="4"/>
  <c r="C69" i="8"/>
  <c r="D69" i="8" s="1"/>
  <c r="E69" i="8" s="1"/>
  <c r="F69" i="8" s="1"/>
  <c r="G69" i="8" s="1"/>
  <c r="H69" i="8" s="1"/>
  <c r="I69" i="8" s="1"/>
  <c r="J69" i="8" s="1"/>
  <c r="K69" i="8" s="1"/>
  <c r="L69" i="8" s="1"/>
  <c r="F10" i="4"/>
  <c r="C66" i="8"/>
  <c r="D66" i="8" s="1"/>
  <c r="E66" i="8" s="1"/>
  <c r="F66" i="8" s="1"/>
  <c r="G66" i="8" s="1"/>
  <c r="H66" i="8" s="1"/>
  <c r="I66" i="8" s="1"/>
  <c r="J66" i="8" s="1"/>
  <c r="K66" i="8" s="1"/>
  <c r="L66" i="8" s="1"/>
  <c r="F12" i="4"/>
  <c r="C68" i="8"/>
  <c r="D68" i="8" s="1"/>
  <c r="E68" i="8" s="1"/>
  <c r="F68" i="8" s="1"/>
  <c r="G68" i="8" s="1"/>
  <c r="H68" i="8" s="1"/>
  <c r="I68" i="8" s="1"/>
  <c r="J68" i="8" s="1"/>
  <c r="K68" i="8" s="1"/>
  <c r="L68" i="8" s="1"/>
  <c r="F6" i="4"/>
  <c r="C62" i="8"/>
  <c r="D62" i="8" s="1"/>
  <c r="E62" i="8" s="1"/>
  <c r="F62" i="8" s="1"/>
  <c r="G62" i="8" s="1"/>
  <c r="H62" i="8" s="1"/>
  <c r="I62" i="8" s="1"/>
  <c r="J62" i="8" s="1"/>
  <c r="K62" i="8" s="1"/>
  <c r="L62" i="8" s="1"/>
  <c r="F3" i="4"/>
  <c r="L60" i="8" l="1"/>
  <c r="G10" i="4"/>
  <c r="G12" i="4"/>
  <c r="G11" i="4"/>
  <c r="G7" i="4"/>
  <c r="G6" i="4"/>
  <c r="G5" i="4"/>
  <c r="G8" i="4"/>
  <c r="G9" i="4"/>
  <c r="G13" i="4"/>
  <c r="G3" i="4"/>
  <c r="H5" i="4" l="1"/>
  <c r="H6" i="4"/>
  <c r="H11" i="4"/>
  <c r="H12" i="4"/>
  <c r="G4" i="4"/>
  <c r="H7" i="4"/>
  <c r="H3" i="4"/>
  <c r="H13" i="4"/>
  <c r="H9" i="4"/>
  <c r="H8" i="4"/>
  <c r="H10" i="4"/>
  <c r="O20" i="8"/>
  <c r="L31" i="8"/>
  <c r="K59" i="8" l="1"/>
  <c r="I13" i="4"/>
  <c r="I12" i="4"/>
  <c r="I3" i="4"/>
  <c r="I11" i="4"/>
  <c r="I10" i="4"/>
  <c r="I8" i="4"/>
  <c r="I6" i="4"/>
  <c r="I7" i="4"/>
  <c r="I5" i="4"/>
  <c r="I9" i="4"/>
  <c r="H4" i="4"/>
  <c r="L45" i="8" l="1"/>
  <c r="L59" i="8" s="1"/>
  <c r="J5" i="4"/>
  <c r="J13" i="4"/>
  <c r="J3" i="4"/>
  <c r="J7" i="4"/>
  <c r="J8" i="4"/>
  <c r="I4" i="4"/>
  <c r="J9" i="4"/>
  <c r="J11" i="4"/>
  <c r="J12" i="4"/>
  <c r="J6" i="4"/>
  <c r="J10" i="4"/>
  <c r="K9" i="4" l="1"/>
  <c r="K13" i="4"/>
  <c r="K5" i="4"/>
  <c r="J4" i="4"/>
  <c r="K11" i="4"/>
  <c r="K10" i="4"/>
  <c r="K8" i="4"/>
  <c r="K6" i="4"/>
  <c r="K7" i="4"/>
  <c r="K12" i="4"/>
  <c r="K3" i="4"/>
  <c r="L13" i="4" l="1"/>
  <c r="L8" i="4"/>
  <c r="L5" i="4"/>
  <c r="L9" i="4"/>
  <c r="L10" i="4"/>
  <c r="L12" i="4"/>
  <c r="L7" i="4"/>
  <c r="L6" i="4"/>
  <c r="K4" i="4"/>
  <c r="L3" i="4"/>
  <c r="L11" i="4"/>
  <c r="M12" i="4" l="1"/>
  <c r="L4" i="4"/>
  <c r="M11" i="4"/>
  <c r="M3" i="4"/>
  <c r="M8" i="4"/>
  <c r="M10" i="4"/>
  <c r="M9" i="4"/>
  <c r="M5" i="4"/>
  <c r="M6" i="4"/>
  <c r="M7" i="4"/>
  <c r="M13" i="4"/>
  <c r="N13" i="4" l="1"/>
  <c r="N6" i="4"/>
  <c r="M4" i="4"/>
  <c r="N8" i="4"/>
  <c r="N7" i="4"/>
  <c r="N3" i="4"/>
  <c r="N5" i="4"/>
  <c r="N10" i="4"/>
  <c r="N11" i="4"/>
  <c r="N9" i="4"/>
  <c r="N12" i="4"/>
  <c r="O3" i="4" l="1"/>
  <c r="O8" i="4"/>
  <c r="O6" i="4"/>
  <c r="O12" i="4"/>
  <c r="O7" i="4"/>
  <c r="O9" i="4"/>
  <c r="O11" i="4"/>
  <c r="N4" i="4"/>
  <c r="O10" i="4"/>
  <c r="O5" i="4"/>
  <c r="O13" i="4"/>
  <c r="A73" i="8" l="1" a="1"/>
  <c r="O4" i="4"/>
  <c r="B73" i="8" l="1"/>
  <c r="C74" i="8"/>
  <c r="D75" i="8"/>
  <c r="E76" i="8"/>
  <c r="F77" i="8"/>
  <c r="G78" i="8"/>
  <c r="H79" i="8"/>
  <c r="I80" i="8"/>
  <c r="J81" i="8"/>
  <c r="K82" i="8"/>
  <c r="L83" i="8"/>
  <c r="C85" i="8"/>
  <c r="C73" i="8"/>
  <c r="D74" i="8"/>
  <c r="E75" i="8"/>
  <c r="F76" i="8"/>
  <c r="G77" i="8"/>
  <c r="H78" i="8"/>
  <c r="I79" i="8"/>
  <c r="J80" i="8"/>
  <c r="K81" i="8"/>
  <c r="L82" i="8"/>
  <c r="C84" i="8"/>
  <c r="D85" i="8"/>
  <c r="D73" i="8"/>
  <c r="E74" i="8"/>
  <c r="F75" i="8"/>
  <c r="G76" i="8"/>
  <c r="H77" i="8"/>
  <c r="I78" i="8"/>
  <c r="J79" i="8"/>
  <c r="K80" i="8"/>
  <c r="L81" i="8"/>
  <c r="B83" i="8"/>
  <c r="D84" i="8"/>
  <c r="E85" i="8"/>
  <c r="A76" i="8"/>
  <c r="N9" i="8" s="1"/>
  <c r="A80" i="8"/>
  <c r="N13" i="8" s="1"/>
  <c r="A84" i="8"/>
  <c r="N17" i="8" s="1"/>
  <c r="E73" i="8"/>
  <c r="F74" i="8"/>
  <c r="G75" i="8"/>
  <c r="H76" i="8"/>
  <c r="I77" i="8"/>
  <c r="J78" i="8"/>
  <c r="K79" i="8"/>
  <c r="L80" i="8"/>
  <c r="B82" i="8"/>
  <c r="C83" i="8"/>
  <c r="E84" i="8"/>
  <c r="F85" i="8"/>
  <c r="F73" i="8"/>
  <c r="G74" i="8"/>
  <c r="H75" i="8"/>
  <c r="I76" i="8"/>
  <c r="J77" i="8"/>
  <c r="K78" i="8"/>
  <c r="L79" i="8"/>
  <c r="B81" i="8"/>
  <c r="C82" i="8"/>
  <c r="D83" i="8"/>
  <c r="F84" i="8"/>
  <c r="G85" i="8"/>
  <c r="G73" i="8"/>
  <c r="H74" i="8"/>
  <c r="I75" i="8"/>
  <c r="J76" i="8"/>
  <c r="K77" i="8"/>
  <c r="L78" i="8"/>
  <c r="B80" i="8"/>
  <c r="C81" i="8"/>
  <c r="D82" i="8"/>
  <c r="E83" i="8"/>
  <c r="G84" i="8"/>
  <c r="H85" i="8"/>
  <c r="A77" i="8"/>
  <c r="N10" i="8" s="1"/>
  <c r="A81" i="8"/>
  <c r="N14" i="8" s="1"/>
  <c r="H73" i="8"/>
  <c r="I74" i="8"/>
  <c r="J75" i="8"/>
  <c r="K76" i="8"/>
  <c r="L77" i="8"/>
  <c r="B79" i="8"/>
  <c r="C80" i="8"/>
  <c r="D81" i="8"/>
  <c r="E82" i="8"/>
  <c r="F83" i="8"/>
  <c r="H84" i="8"/>
  <c r="I85" i="8"/>
  <c r="I73" i="8"/>
  <c r="J74" i="8"/>
  <c r="K75" i="8"/>
  <c r="L76" i="8"/>
  <c r="B78" i="8"/>
  <c r="C79" i="8"/>
  <c r="D80" i="8"/>
  <c r="E81" i="8"/>
  <c r="F82" i="8"/>
  <c r="G83" i="8"/>
  <c r="I84" i="8"/>
  <c r="J85" i="8"/>
  <c r="J73" i="8"/>
  <c r="K74" i="8"/>
  <c r="L75" i="8"/>
  <c r="B77" i="8"/>
  <c r="C78" i="8"/>
  <c r="D79" i="8"/>
  <c r="E80" i="8"/>
  <c r="F81" i="8"/>
  <c r="G82" i="8"/>
  <c r="H83" i="8"/>
  <c r="J84" i="8"/>
  <c r="K85" i="8"/>
  <c r="A78" i="8"/>
  <c r="N11" i="8" s="1"/>
  <c r="A82" i="8"/>
  <c r="N15" i="8" s="1"/>
  <c r="K73" i="8"/>
  <c r="L74" i="8"/>
  <c r="B76" i="8"/>
  <c r="C77" i="8"/>
  <c r="D78" i="8"/>
  <c r="E79" i="8"/>
  <c r="F80" i="8"/>
  <c r="G81" i="8"/>
  <c r="H82" i="8"/>
  <c r="I83" i="8"/>
  <c r="K84" i="8"/>
  <c r="L85" i="8"/>
  <c r="B74" i="8"/>
  <c r="C75" i="8"/>
  <c r="D76" i="8"/>
  <c r="E77" i="8"/>
  <c r="F78" i="8"/>
  <c r="G79" i="8"/>
  <c r="H80" i="8"/>
  <c r="I81" i="8"/>
  <c r="J82" i="8"/>
  <c r="K83" i="8"/>
  <c r="B85" i="8"/>
  <c r="A75" i="8"/>
  <c r="N8" i="8" s="1"/>
  <c r="A79" i="8"/>
  <c r="N12" i="8" s="1"/>
  <c r="A83" i="8"/>
  <c r="N16" i="8" s="1"/>
  <c r="A74" i="8"/>
  <c r="N7" i="8" s="1"/>
  <c r="A73" i="8"/>
  <c r="L73" i="8"/>
  <c r="B75" i="8"/>
  <c r="C76" i="8"/>
  <c r="A85" i="8"/>
  <c r="D77" i="8"/>
  <c r="B84" i="8"/>
  <c r="E78" i="8"/>
  <c r="F79" i="8"/>
  <c r="G80" i="8"/>
  <c r="H81" i="8"/>
  <c r="J83" i="8"/>
  <c r="I82" i="8"/>
  <c r="L84" i="8"/>
  <c r="O7" i="8" l="1"/>
  <c r="O16" i="8"/>
  <c r="O8" i="8"/>
  <c r="O11" i="8"/>
  <c r="O14" i="8"/>
  <c r="O15" i="8"/>
  <c r="O17" i="8"/>
  <c r="O13" i="8"/>
  <c r="O12" i="8"/>
  <c r="O10" i="8"/>
  <c r="O9" i="8"/>
  <c r="O23" i="8" l="1" a="1"/>
  <c r="O23" i="8" s="1"/>
  <c r="N23" i="8" a="1"/>
  <c r="N23" i="8" s="1"/>
  <c r="U27" i="8" l="1"/>
  <c r="U132" i="8"/>
  <c r="U83" i="8"/>
  <c r="U140" i="8"/>
  <c r="U48" i="8"/>
  <c r="U77" i="8"/>
  <c r="U30" i="8"/>
  <c r="P7" i="8"/>
  <c r="M7" i="8" s="1"/>
  <c r="P10" i="8"/>
  <c r="M10" i="8" s="1"/>
  <c r="U68" i="8"/>
  <c r="U116" i="8"/>
  <c r="V116" i="8" s="1"/>
  <c r="W16" i="8" s="1"/>
  <c r="N33" i="4" s="1"/>
  <c r="U117" i="8"/>
  <c r="U126" i="8"/>
  <c r="U73" i="8"/>
  <c r="U87" i="8"/>
  <c r="P15" i="8"/>
  <c r="M15" i="8" s="1"/>
  <c r="U115" i="8"/>
  <c r="U101" i="8"/>
  <c r="U74" i="8"/>
  <c r="U18" i="8"/>
  <c r="U59" i="8"/>
  <c r="U121" i="8"/>
  <c r="U70" i="8"/>
  <c r="V70" i="8" s="1"/>
  <c r="W39" i="8" s="1"/>
  <c r="N56" i="4" s="1"/>
  <c r="U71" i="8"/>
  <c r="U57" i="8"/>
  <c r="U60" i="8"/>
  <c r="U106" i="8"/>
  <c r="U40" i="8"/>
  <c r="U20" i="8"/>
  <c r="U79" i="8"/>
  <c r="U10" i="8"/>
  <c r="U51" i="8"/>
  <c r="U52" i="8"/>
  <c r="U85" i="8"/>
  <c r="V85" i="8" s="1"/>
  <c r="W115" i="8" s="1"/>
  <c r="N132" i="4" s="1"/>
  <c r="U29" i="8"/>
  <c r="V29" i="8" s="1"/>
  <c r="W87" i="8" s="1"/>
  <c r="N104" i="4" s="1"/>
  <c r="U98" i="8"/>
  <c r="U41" i="8"/>
  <c r="U8" i="8"/>
  <c r="U128" i="8"/>
  <c r="U86" i="8"/>
  <c r="U45" i="8"/>
  <c r="U133" i="8"/>
  <c r="U9" i="8"/>
  <c r="U138" i="8"/>
  <c r="U39" i="8"/>
  <c r="P13" i="8"/>
  <c r="M13" i="8" s="1"/>
  <c r="U100" i="8"/>
  <c r="V100" i="8" s="1"/>
  <c r="W24" i="8" s="1"/>
  <c r="N41" i="4" s="1"/>
  <c r="U25" i="8"/>
  <c r="U134" i="8"/>
  <c r="U84" i="8"/>
  <c r="U75" i="8"/>
  <c r="U119" i="8"/>
  <c r="U127" i="8"/>
  <c r="U120" i="8"/>
  <c r="U109" i="8"/>
  <c r="U16" i="8"/>
  <c r="P11" i="8"/>
  <c r="M11" i="8" s="1"/>
  <c r="U63" i="8"/>
  <c r="U38" i="8"/>
  <c r="V38" i="8" s="1"/>
  <c r="W55" i="8" s="1"/>
  <c r="N72" i="4" s="1"/>
  <c r="U110" i="8"/>
  <c r="U62" i="8"/>
  <c r="U26" i="8"/>
  <c r="U58" i="8"/>
  <c r="P14" i="8"/>
  <c r="M14" i="8" s="1"/>
  <c r="P16" i="8"/>
  <c r="M16" i="8" s="1"/>
  <c r="U24" i="8"/>
  <c r="U72" i="8"/>
  <c r="U55" i="8"/>
  <c r="U17" i="8"/>
  <c r="U35" i="8"/>
  <c r="U66" i="8"/>
  <c r="V66" i="8" s="1"/>
  <c r="W41" i="8" s="1"/>
  <c r="N58" i="4" s="1"/>
  <c r="U108" i="8"/>
  <c r="V108" i="8" s="1"/>
  <c r="W20" i="8" s="1"/>
  <c r="N37" i="4" s="1"/>
  <c r="U5" i="8"/>
  <c r="U107" i="8"/>
  <c r="U4" i="8"/>
  <c r="U14" i="8"/>
  <c r="P17" i="8"/>
  <c r="M17" i="8" s="1"/>
  <c r="U114" i="8"/>
  <c r="U131" i="8"/>
  <c r="V131" i="8" s="1"/>
  <c r="W138" i="8" s="1"/>
  <c r="N155" i="4" s="1"/>
  <c r="P12" i="8"/>
  <c r="M12" i="8" s="1"/>
  <c r="U90" i="8"/>
  <c r="U99" i="8"/>
  <c r="U22" i="8"/>
  <c r="V22" i="8" s="1"/>
  <c r="W63" i="8" s="1"/>
  <c r="N80" i="4" s="1"/>
  <c r="U50" i="8"/>
  <c r="U124" i="8"/>
  <c r="U32" i="8"/>
  <c r="U56" i="8"/>
  <c r="U113" i="8"/>
  <c r="U91" i="8"/>
  <c r="U44" i="8"/>
  <c r="U15" i="8"/>
  <c r="V15" i="8" s="1"/>
  <c r="W80" i="8" s="1"/>
  <c r="N97" i="4" s="1"/>
  <c r="U54" i="8"/>
  <c r="U105" i="8"/>
  <c r="U43" i="8"/>
  <c r="U80" i="8"/>
  <c r="V80" i="8" s="1"/>
  <c r="W34" i="8" s="1"/>
  <c r="N51" i="4" s="1"/>
  <c r="U6" i="8"/>
  <c r="U96" i="8"/>
  <c r="U130" i="8"/>
  <c r="U122" i="8"/>
  <c r="P8" i="8"/>
  <c r="M8" i="8" s="1"/>
  <c r="U67" i="8"/>
  <c r="U37" i="8"/>
  <c r="U23" i="8"/>
  <c r="U111" i="8"/>
  <c r="P9" i="8"/>
  <c r="M9" i="8" s="1"/>
  <c r="U34" i="8"/>
  <c r="U139" i="8"/>
  <c r="V139" i="8" s="1"/>
  <c r="W142" i="8" s="1"/>
  <c r="N159" i="4" s="1"/>
  <c r="U42" i="8"/>
  <c r="U11" i="8"/>
  <c r="U76" i="8"/>
  <c r="U31" i="8"/>
  <c r="U28" i="8"/>
  <c r="U135" i="8"/>
  <c r="U143" i="8"/>
  <c r="U49" i="8"/>
  <c r="V49" i="8" s="1"/>
  <c r="W97" i="8" s="1"/>
  <c r="N114" i="4" s="1"/>
  <c r="U136" i="8"/>
  <c r="U112" i="8"/>
  <c r="U65" i="8"/>
  <c r="U46" i="8"/>
  <c r="V46" i="8" s="1"/>
  <c r="W51" i="8" s="1"/>
  <c r="N68" i="4" s="1"/>
  <c r="U104" i="8"/>
  <c r="V104" i="8" s="1"/>
  <c r="W22" i="8" s="1"/>
  <c r="N39" i="4" s="1"/>
  <c r="U102" i="8"/>
  <c r="U129" i="8"/>
  <c r="U118" i="8"/>
  <c r="U92" i="8"/>
  <c r="U125" i="8"/>
  <c r="U141" i="8"/>
  <c r="V141" i="8" s="1"/>
  <c r="W143" i="8" s="1"/>
  <c r="N160" i="4" s="1"/>
  <c r="U64" i="8"/>
  <c r="U144" i="8"/>
  <c r="U145" i="8"/>
  <c r="U53" i="8"/>
  <c r="U7" i="8"/>
  <c r="U12" i="8"/>
  <c r="U123" i="8"/>
  <c r="U36" i="8"/>
  <c r="U81" i="8"/>
  <c r="U97" i="8"/>
  <c r="U69" i="8"/>
  <c r="U95" i="8"/>
  <c r="U142" i="8"/>
  <c r="V142" i="8" s="1"/>
  <c r="W3" i="8" s="1"/>
  <c r="N20" i="4" s="1"/>
  <c r="U21" i="8"/>
  <c r="V21" i="8" s="1"/>
  <c r="W83" i="8" s="1"/>
  <c r="N100" i="4" s="1"/>
  <c r="U3" i="8"/>
  <c r="V3" i="8" s="1"/>
  <c r="W74" i="8" s="1"/>
  <c r="N91" i="4" s="1"/>
  <c r="U61" i="8"/>
  <c r="V61" i="8" s="1"/>
  <c r="W103" i="8" s="1"/>
  <c r="N120" i="4" s="1"/>
  <c r="U33" i="8"/>
  <c r="V33" i="8" s="1"/>
  <c r="W89" i="8" s="1"/>
  <c r="N106" i="4" s="1"/>
  <c r="U88" i="8"/>
  <c r="V88" i="8" s="1"/>
  <c r="W30" i="8" s="1"/>
  <c r="N47" i="4" s="1"/>
  <c r="U47" i="8"/>
  <c r="U2" i="8"/>
  <c r="V2" i="8" s="1"/>
  <c r="W73" i="8" s="1"/>
  <c r="N90" i="4" s="1"/>
  <c r="U89" i="8"/>
  <c r="U137" i="8"/>
  <c r="U103" i="8"/>
  <c r="U13" i="8"/>
  <c r="U82" i="8"/>
  <c r="V82" i="8" s="1"/>
  <c r="W33" i="8" s="1"/>
  <c r="N50" i="4" s="1"/>
  <c r="U93" i="8"/>
  <c r="V93" i="8" s="1"/>
  <c r="W119" i="8" s="1"/>
  <c r="N136" i="4" s="1"/>
  <c r="U94" i="8"/>
  <c r="U19" i="8"/>
  <c r="V19" i="8" s="1"/>
  <c r="W82" i="8" s="1"/>
  <c r="N99" i="4" s="1"/>
  <c r="U78" i="8"/>
  <c r="V78" i="8" s="1"/>
  <c r="W35" i="8" s="1"/>
  <c r="N52" i="4" s="1"/>
  <c r="V9" i="8" l="1"/>
  <c r="W77" i="8" s="1"/>
  <c r="N94" i="4" s="1"/>
  <c r="V114" i="8"/>
  <c r="W17" i="8" s="1"/>
  <c r="N34" i="4" s="1"/>
  <c r="V74" i="8"/>
  <c r="W37" i="8" s="1"/>
  <c r="N54" i="4" s="1"/>
  <c r="V133" i="8"/>
  <c r="W139" i="8" s="1"/>
  <c r="N156" i="4" s="1"/>
  <c r="V94" i="8"/>
  <c r="W27" i="8" s="1"/>
  <c r="N44" i="4" s="1"/>
  <c r="V145" i="8"/>
  <c r="W145" i="8" s="1"/>
  <c r="N162" i="4" s="1"/>
  <c r="V112" i="8"/>
  <c r="W18" i="8" s="1"/>
  <c r="N35" i="4" s="1"/>
  <c r="V90" i="8"/>
  <c r="W29" i="8" s="1"/>
  <c r="N46" i="4" s="1"/>
  <c r="V59" i="8"/>
  <c r="W102" i="8" s="1"/>
  <c r="N119" i="4" s="1"/>
  <c r="V53" i="8"/>
  <c r="W99" i="8" s="1"/>
  <c r="N116" i="4" s="1"/>
  <c r="V120" i="8"/>
  <c r="W14" i="8" s="1"/>
  <c r="N31" i="4" s="1"/>
  <c r="V65" i="8"/>
  <c r="W105" i="8" s="1"/>
  <c r="N122" i="4" s="1"/>
  <c r="V17" i="8"/>
  <c r="W81" i="8" s="1"/>
  <c r="N98" i="4" s="1"/>
  <c r="V28" i="8"/>
  <c r="W60" i="8" s="1"/>
  <c r="N77" i="4" s="1"/>
  <c r="V52" i="8"/>
  <c r="W48" i="8" s="1"/>
  <c r="N65" i="4" s="1"/>
  <c r="V129" i="8"/>
  <c r="W137" i="8" s="1"/>
  <c r="N154" i="4" s="1"/>
  <c r="V76" i="8"/>
  <c r="W36" i="8" s="1"/>
  <c r="N53" i="4" s="1"/>
  <c r="V107" i="8"/>
  <c r="W126" i="8" s="1"/>
  <c r="N143" i="4" s="1"/>
  <c r="V63" i="8"/>
  <c r="W104" i="8" s="1"/>
  <c r="N121" i="4" s="1"/>
  <c r="V42" i="8"/>
  <c r="W53" i="8" s="1"/>
  <c r="N70" i="4" s="1"/>
  <c r="V12" i="8"/>
  <c r="W68" i="8" s="1"/>
  <c r="N85" i="4" s="1"/>
  <c r="V6" i="8"/>
  <c r="W71" i="8" s="1"/>
  <c r="N88" i="4" s="1"/>
  <c r="V84" i="8"/>
  <c r="W32" i="8" s="1"/>
  <c r="N49" i="4" s="1"/>
  <c r="V64" i="8"/>
  <c r="W42" i="8" s="1"/>
  <c r="N59" i="4" s="1"/>
  <c r="V69" i="8"/>
  <c r="W107" i="8" s="1"/>
  <c r="N124" i="4" s="1"/>
  <c r="V31" i="8"/>
  <c r="W88" i="8" s="1"/>
  <c r="N105" i="4" s="1"/>
  <c r="V99" i="8"/>
  <c r="W122" i="8" s="1"/>
  <c r="N139" i="4" s="1"/>
  <c r="V72" i="8"/>
  <c r="W38" i="8" s="1"/>
  <c r="N55" i="4" s="1"/>
  <c r="V109" i="8"/>
  <c r="W127" i="8" s="1"/>
  <c r="N144" i="4" s="1"/>
  <c r="V7" i="8"/>
  <c r="W76" i="8" s="1"/>
  <c r="N93" i="4" s="1"/>
  <c r="V103" i="8"/>
  <c r="W124" i="8" s="1"/>
  <c r="N141" i="4" s="1"/>
  <c r="V125" i="8"/>
  <c r="W135" i="8" s="1"/>
  <c r="N152" i="4" s="1"/>
  <c r="V135" i="8"/>
  <c r="W140" i="8" s="1"/>
  <c r="N157" i="4" s="1"/>
  <c r="V127" i="8"/>
  <c r="W136" i="8" s="1"/>
  <c r="N153" i="4" s="1"/>
  <c r="V43" i="8"/>
  <c r="W94" i="8" s="1"/>
  <c r="N111" i="4" s="1"/>
  <c r="V97" i="8"/>
  <c r="W121" i="8" s="1"/>
  <c r="N138" i="4" s="1"/>
  <c r="V37" i="8"/>
  <c r="W91" i="8" s="1"/>
  <c r="N108" i="4" s="1"/>
  <c r="V137" i="8"/>
  <c r="W141" i="8" s="1"/>
  <c r="N158" i="4" s="1"/>
  <c r="V118" i="8"/>
  <c r="W15" i="8" s="1"/>
  <c r="N32" i="4" s="1"/>
  <c r="V58" i="8"/>
  <c r="W45" i="8" s="1"/>
  <c r="N62" i="4" s="1"/>
  <c r="V50" i="8"/>
  <c r="W49" i="8" s="1"/>
  <c r="N66" i="4" s="1"/>
  <c r="V110" i="8"/>
  <c r="W19" i="8" s="1"/>
  <c r="N36" i="4" s="1"/>
  <c r="V25" i="8"/>
  <c r="W85" i="8" s="1"/>
  <c r="N102" i="4" s="1"/>
  <c r="V98" i="8"/>
  <c r="W25" i="8" s="1"/>
  <c r="N42" i="4" s="1"/>
  <c r="V71" i="8"/>
  <c r="W108" i="8" s="1"/>
  <c r="N125" i="4" s="1"/>
  <c r="V117" i="8"/>
  <c r="W131" i="8" s="1"/>
  <c r="N148" i="4" s="1"/>
  <c r="V35" i="8"/>
  <c r="W90" i="8" s="1"/>
  <c r="N107" i="4" s="1"/>
  <c r="V121" i="8"/>
  <c r="W133" i="8" s="1"/>
  <c r="N150" i="4" s="1"/>
  <c r="V68" i="8"/>
  <c r="W40" i="8" s="1"/>
  <c r="N57" i="4" s="1"/>
  <c r="V39" i="8"/>
  <c r="W92" i="8" s="1"/>
  <c r="N109" i="4" s="1"/>
  <c r="V105" i="8"/>
  <c r="W125" i="8" s="1"/>
  <c r="N142" i="4" s="1"/>
  <c r="V144" i="8"/>
  <c r="W2" i="8" s="1"/>
  <c r="V136" i="8"/>
  <c r="W6" i="8" s="1"/>
  <c r="N23" i="4" s="1"/>
  <c r="V111" i="8"/>
  <c r="W128" i="8" s="1"/>
  <c r="N145" i="4" s="1"/>
  <c r="V54" i="8"/>
  <c r="W47" i="8" s="1"/>
  <c r="N64" i="4" s="1"/>
  <c r="V55" i="8"/>
  <c r="W100" i="8" s="1"/>
  <c r="N117" i="4" s="1"/>
  <c r="V16" i="8"/>
  <c r="W66" i="8" s="1"/>
  <c r="N83" i="4" s="1"/>
  <c r="V138" i="8"/>
  <c r="W5" i="8" s="1"/>
  <c r="N22" i="4" s="1"/>
  <c r="V51" i="8"/>
  <c r="W98" i="8" s="1"/>
  <c r="N115" i="4" s="1"/>
  <c r="V18" i="8"/>
  <c r="W65" i="8" s="1"/>
  <c r="N82" i="4" s="1"/>
  <c r="V10" i="8"/>
  <c r="W69" i="8" s="1"/>
  <c r="N86" i="4" s="1"/>
  <c r="V30" i="8"/>
  <c r="W59" i="8" s="1"/>
  <c r="N76" i="4" s="1"/>
  <c r="V24" i="8"/>
  <c r="W62" i="8" s="1"/>
  <c r="N79" i="4" s="1"/>
  <c r="V79" i="8"/>
  <c r="W112" i="8" s="1"/>
  <c r="N129" i="4" s="1"/>
  <c r="V101" i="8"/>
  <c r="W123" i="8" s="1"/>
  <c r="N140" i="4" s="1"/>
  <c r="V77" i="8"/>
  <c r="W111" i="8" s="1"/>
  <c r="N128" i="4" s="1"/>
  <c r="V143" i="8"/>
  <c r="W144" i="8" s="1"/>
  <c r="N161" i="4" s="1"/>
  <c r="V44" i="8"/>
  <c r="W52" i="8" s="1"/>
  <c r="N69" i="4" s="1"/>
  <c r="V67" i="8"/>
  <c r="W106" i="8" s="1"/>
  <c r="N123" i="4" s="1"/>
  <c r="V91" i="8"/>
  <c r="W118" i="8" s="1"/>
  <c r="N135" i="4" s="1"/>
  <c r="V45" i="8"/>
  <c r="W95" i="8" s="1"/>
  <c r="N112" i="4" s="1"/>
  <c r="V20" i="8"/>
  <c r="W64" i="8" s="1"/>
  <c r="N81" i="4" s="1"/>
  <c r="V115" i="8"/>
  <c r="W130" i="8" s="1"/>
  <c r="N147" i="4" s="1"/>
  <c r="V48" i="8"/>
  <c r="W50" i="8" s="1"/>
  <c r="N67" i="4" s="1"/>
  <c r="V92" i="8"/>
  <c r="W28" i="8" s="1"/>
  <c r="N45" i="4" s="1"/>
  <c r="V113" i="8"/>
  <c r="W129" i="8" s="1"/>
  <c r="N146" i="4" s="1"/>
  <c r="V14" i="8"/>
  <c r="W67" i="8" s="1"/>
  <c r="N84" i="4" s="1"/>
  <c r="V119" i="8"/>
  <c r="W132" i="8" s="1"/>
  <c r="N149" i="4" s="1"/>
  <c r="V86" i="8"/>
  <c r="W31" i="8" s="1"/>
  <c r="N48" i="4" s="1"/>
  <c r="V40" i="8"/>
  <c r="W54" i="8" s="1"/>
  <c r="N71" i="4" s="1"/>
  <c r="V140" i="8"/>
  <c r="W4" i="8" s="1"/>
  <c r="N21" i="4" s="1"/>
  <c r="V34" i="8"/>
  <c r="W57" i="8" s="1"/>
  <c r="N74" i="4" s="1"/>
  <c r="V13" i="8"/>
  <c r="W79" i="8" s="1"/>
  <c r="N96" i="4" s="1"/>
  <c r="V122" i="8"/>
  <c r="W13" i="8" s="1"/>
  <c r="N30" i="4" s="1"/>
  <c r="V56" i="8"/>
  <c r="W46" i="8" s="1"/>
  <c r="N63" i="4" s="1"/>
  <c r="V4" i="8"/>
  <c r="W72" i="8" s="1"/>
  <c r="N89" i="4" s="1"/>
  <c r="V75" i="8"/>
  <c r="W110" i="8" s="1"/>
  <c r="N127" i="4" s="1"/>
  <c r="V128" i="8"/>
  <c r="W10" i="8" s="1"/>
  <c r="N27" i="4" s="1"/>
  <c r="V106" i="8"/>
  <c r="W21" i="8" s="1"/>
  <c r="N38" i="4" s="1"/>
  <c r="V87" i="8"/>
  <c r="W116" i="8" s="1"/>
  <c r="N133" i="4" s="1"/>
  <c r="V83" i="8"/>
  <c r="W114" i="8" s="1"/>
  <c r="N131" i="4" s="1"/>
  <c r="V8" i="8"/>
  <c r="W70" i="8" s="1"/>
  <c r="N87" i="4" s="1"/>
  <c r="V60" i="8"/>
  <c r="W44" i="8" s="1"/>
  <c r="N61" i="4" s="1"/>
  <c r="V73" i="8"/>
  <c r="W109" i="8" s="1"/>
  <c r="N126" i="4" s="1"/>
  <c r="V132" i="8"/>
  <c r="W8" i="8" s="1"/>
  <c r="N25" i="4" s="1"/>
  <c r="V23" i="8"/>
  <c r="W84" i="8" s="1"/>
  <c r="N101" i="4" s="1"/>
  <c r="V95" i="8"/>
  <c r="W120" i="8" s="1"/>
  <c r="N137" i="4" s="1"/>
  <c r="V89" i="8"/>
  <c r="W117" i="8" s="1"/>
  <c r="N134" i="4" s="1"/>
  <c r="V81" i="8"/>
  <c r="W113" i="8" s="1"/>
  <c r="N130" i="4" s="1"/>
  <c r="V36" i="8"/>
  <c r="W56" i="8" s="1"/>
  <c r="N73" i="4" s="1"/>
  <c r="V130" i="8"/>
  <c r="W9" i="8" s="1"/>
  <c r="N26" i="4" s="1"/>
  <c r="V32" i="8"/>
  <c r="W58" i="8" s="1"/>
  <c r="N75" i="4" s="1"/>
  <c r="V26" i="8"/>
  <c r="W61" i="8" s="1"/>
  <c r="N78" i="4" s="1"/>
  <c r="V47" i="8"/>
  <c r="W96" i="8" s="1"/>
  <c r="N113" i="4" s="1"/>
  <c r="V123" i="8"/>
  <c r="W134" i="8" s="1"/>
  <c r="N151" i="4" s="1"/>
  <c r="V102" i="8"/>
  <c r="W23" i="8" s="1"/>
  <c r="N40" i="4" s="1"/>
  <c r="V11" i="8"/>
  <c r="W78" i="8" s="1"/>
  <c r="N95" i="4" s="1"/>
  <c r="V96" i="8"/>
  <c r="W26" i="8" s="1"/>
  <c r="N43" i="4" s="1"/>
  <c r="V124" i="8"/>
  <c r="W12" i="8" s="1"/>
  <c r="N29" i="4" s="1"/>
  <c r="V5" i="8"/>
  <c r="W75" i="8" s="1"/>
  <c r="N92" i="4" s="1"/>
  <c r="V62" i="8"/>
  <c r="W43" i="8" s="1"/>
  <c r="N60" i="4" s="1"/>
  <c r="V134" i="8"/>
  <c r="W7" i="8" s="1"/>
  <c r="N24" i="4" s="1"/>
  <c r="V41" i="8"/>
  <c r="W93" i="8" s="1"/>
  <c r="N110" i="4" s="1"/>
  <c r="V57" i="8"/>
  <c r="W101" i="8" s="1"/>
  <c r="N118" i="4" s="1"/>
  <c r="V126" i="8"/>
  <c r="W11" i="8" s="1"/>
  <c r="N28" i="4" s="1"/>
  <c r="V27" i="8"/>
  <c r="W86" i="8" s="1"/>
  <c r="N103" i="4" s="1"/>
  <c r="X2" i="8" l="1"/>
  <c r="X3" i="8" s="1"/>
  <c r="X4" i="8" s="1"/>
  <c r="X5" i="8" s="1"/>
  <c r="X6" i="8" s="1"/>
  <c r="X7" i="8" s="1"/>
  <c r="X8" i="8" s="1"/>
  <c r="X9" i="8" s="1"/>
  <c r="X10" i="8" s="1"/>
  <c r="X11" i="8" s="1"/>
  <c r="X12" i="8" s="1"/>
  <c r="X13" i="8" s="1"/>
  <c r="X14" i="8" s="1"/>
  <c r="X15" i="8" s="1"/>
  <c r="X16" i="8" s="1"/>
  <c r="X17" i="8" s="1"/>
  <c r="X18" i="8" s="1"/>
  <c r="X19" i="8" s="1"/>
  <c r="X20" i="8" s="1"/>
  <c r="X21" i="8" s="1"/>
  <c r="X22" i="8" s="1"/>
  <c r="X23" i="8" s="1"/>
  <c r="X24" i="8" s="1"/>
  <c r="X25" i="8" s="1"/>
  <c r="X26" i="8" s="1"/>
  <c r="X27" i="8" s="1"/>
  <c r="X28" i="8" s="1"/>
  <c r="X29" i="8" s="1"/>
  <c r="X30" i="8" s="1"/>
  <c r="X31" i="8" s="1"/>
  <c r="X32" i="8" s="1"/>
  <c r="X33" i="8" s="1"/>
  <c r="X34" i="8" s="1"/>
  <c r="X35" i="8" s="1"/>
  <c r="X36" i="8" s="1"/>
  <c r="X37" i="8" s="1"/>
  <c r="X38" i="8" s="1"/>
  <c r="X39" i="8" s="1"/>
  <c r="X40" i="8" s="1"/>
  <c r="X41" i="8" s="1"/>
  <c r="X42" i="8" s="1"/>
  <c r="X43" i="8" s="1"/>
  <c r="X44" i="8" s="1"/>
  <c r="X45" i="8" s="1"/>
  <c r="X46" i="8" s="1"/>
  <c r="X47" i="8" s="1"/>
  <c r="X48" i="8" s="1"/>
  <c r="X49" i="8" s="1"/>
  <c r="X50" i="8" s="1"/>
  <c r="X51" i="8" s="1"/>
  <c r="X52" i="8" s="1"/>
  <c r="X53" i="8" s="1"/>
  <c r="X54" i="8" s="1"/>
  <c r="X55" i="8" s="1"/>
  <c r="X56" i="8" s="1"/>
  <c r="X57" i="8" s="1"/>
  <c r="X58" i="8" s="1"/>
  <c r="X59" i="8" s="1"/>
  <c r="X60" i="8" s="1"/>
  <c r="X61" i="8" s="1"/>
  <c r="X62" i="8" s="1"/>
  <c r="X63" i="8" s="1"/>
  <c r="X64" i="8" s="1"/>
  <c r="X65" i="8" s="1"/>
  <c r="X66" i="8" s="1"/>
  <c r="X67" i="8" s="1"/>
  <c r="X68" i="8" s="1"/>
  <c r="X69" i="8" s="1"/>
  <c r="X70" i="8" s="1"/>
  <c r="X71" i="8" s="1"/>
  <c r="X72" i="8" s="1"/>
  <c r="X73" i="8" s="1"/>
  <c r="X74" i="8" s="1"/>
  <c r="X75" i="8" s="1"/>
  <c r="X76" i="8" s="1"/>
  <c r="X77" i="8" s="1"/>
  <c r="X78" i="8" s="1"/>
  <c r="X79" i="8" s="1"/>
  <c r="X80" i="8" s="1"/>
  <c r="X81" i="8" s="1"/>
  <c r="X82" i="8" s="1"/>
  <c r="X83" i="8" s="1"/>
  <c r="X84" i="8" s="1"/>
  <c r="X85" i="8" s="1"/>
  <c r="X86" i="8" s="1"/>
  <c r="X87" i="8" s="1"/>
  <c r="X88" i="8" s="1"/>
  <c r="X89" i="8" s="1"/>
  <c r="X90" i="8" s="1"/>
  <c r="X91" i="8" s="1"/>
  <c r="X92" i="8" s="1"/>
  <c r="X93" i="8" s="1"/>
  <c r="X94" i="8" s="1"/>
  <c r="X95" i="8" s="1"/>
  <c r="X96" i="8" s="1"/>
  <c r="X97" i="8" s="1"/>
  <c r="X98" i="8" s="1"/>
  <c r="X99" i="8" s="1"/>
  <c r="X100" i="8" s="1"/>
  <c r="X101" i="8" s="1"/>
  <c r="X102" i="8" s="1"/>
  <c r="X103" i="8" s="1"/>
  <c r="X104" i="8" s="1"/>
  <c r="X105" i="8" s="1"/>
  <c r="X106" i="8" s="1"/>
  <c r="X107" i="8" s="1"/>
  <c r="X108" i="8" s="1"/>
  <c r="X109" i="8" s="1"/>
  <c r="X110" i="8" s="1"/>
  <c r="X111" i="8" s="1"/>
  <c r="X112" i="8" s="1"/>
  <c r="X113" i="8" s="1"/>
  <c r="X114" i="8" s="1"/>
  <c r="X115" i="8" s="1"/>
  <c r="X116" i="8" s="1"/>
  <c r="X117" i="8" s="1"/>
  <c r="X118" i="8" s="1"/>
  <c r="X119" i="8" s="1"/>
  <c r="X120" i="8" s="1"/>
  <c r="X121" i="8" s="1"/>
  <c r="X122" i="8" s="1"/>
  <c r="X123" i="8" s="1"/>
  <c r="X124" i="8" s="1"/>
  <c r="X125" i="8" s="1"/>
  <c r="X126" i="8" s="1"/>
  <c r="X127" i="8" s="1"/>
  <c r="X128" i="8" s="1"/>
  <c r="X129" i="8" s="1"/>
  <c r="X130" i="8" s="1"/>
  <c r="X131" i="8" s="1"/>
  <c r="X132" i="8" s="1"/>
  <c r="X133" i="8" s="1"/>
  <c r="X134" i="8" s="1"/>
  <c r="X135" i="8" s="1"/>
  <c r="X136" i="8" s="1"/>
  <c r="X137" i="8" s="1"/>
  <c r="X138" i="8" s="1"/>
  <c r="X139" i="8" s="1"/>
  <c r="X140" i="8" s="1"/>
  <c r="X141" i="8" s="1"/>
  <c r="X142" i="8" s="1"/>
  <c r="X143" i="8" s="1"/>
  <c r="X144" i="8" s="1"/>
  <c r="X145" i="8" s="1"/>
  <c r="N19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<sst xmlns="http://schemas.openxmlformats.org/spreadsheetml/2006/main" count="793" uniqueCount="136">
  <si>
    <t>מרום גולן פיכמן</t>
  </si>
  <si>
    <t>כפר בלום</t>
  </si>
  <si>
    <t>איילת שחר</t>
  </si>
  <si>
    <t>דגניה א וצמח</t>
  </si>
  <si>
    <t>צפת הר כנען</t>
  </si>
  <si>
    <t>גליל מערבי</t>
  </si>
  <si>
    <t>אילון</t>
  </si>
  <si>
    <t>גליל מזרחי</t>
  </si>
  <si>
    <t>גזית</t>
  </si>
  <si>
    <t>לביא</t>
  </si>
  <si>
    <t>עכו+שבי ציון</t>
  </si>
  <si>
    <t>טירת צבי-שדה אליהו</t>
  </si>
  <si>
    <t>חפציבה גלבוע</t>
  </si>
  <si>
    <t>עפולה ניר העמק</t>
  </si>
  <si>
    <t>חיפה נמל+ בז""ן</t>
  </si>
  <si>
    <t>בקעת הירדן</t>
  </si>
  <si>
    <t>יריחו וגילגל</t>
  </si>
  <si>
    <t>גלעד</t>
  </si>
  <si>
    <t>געש</t>
  </si>
  <si>
    <t>אריאל</t>
  </si>
  <si>
    <t>קרני שומרון</t>
  </si>
  <si>
    <t>עין החורש</t>
  </si>
  <si>
    <t>ירושלים מרכז</t>
  </si>
  <si>
    <t>נחשון</t>
  </si>
  <si>
    <t>לוד נמל תעופה</t>
  </si>
  <si>
    <t>בית דגן</t>
  </si>
  <si>
    <t>תל אביב חוף</t>
  </si>
  <si>
    <t>ערוב</t>
  </si>
  <si>
    <t>בית ג'ימל</t>
  </si>
  <si>
    <t>קבוצת יבנה</t>
  </si>
  <si>
    <t>אשדוד נמל</t>
  </si>
  <si>
    <t>נגבה</t>
  </si>
  <si>
    <t>גת ושדה משה</t>
  </si>
  <si>
    <t>סדום</t>
  </si>
  <si>
    <t>ערד</t>
  </si>
  <si>
    <t>להב</t>
  </si>
  <si>
    <t>עוטף עזה צפון</t>
  </si>
  <si>
    <t>דורות</t>
  </si>
  <si>
    <t>עוטף עזה דרום</t>
  </si>
  <si>
    <t>חוות בשור וניר יצחק</t>
  </si>
  <si>
    <t>באר שבע</t>
  </si>
  <si>
    <t>מצפה רמון</t>
  </si>
  <si>
    <t>עובדה שדה תעופה ונאות סמדר</t>
  </si>
  <si>
    <t>אילת</t>
  </si>
  <si>
    <t>שם אזור גשם</t>
  </si>
  <si>
    <t>שם תחנה</t>
  </si>
  <si>
    <t>מק"ט אזור גשם</t>
  </si>
  <si>
    <t>10 דק' - מ"מ לשעה</t>
  </si>
  <si>
    <t>15 דק' - מ"מ לשעה</t>
  </si>
  <si>
    <t>20  דק' - מ"מ לשעה</t>
  </si>
  <si>
    <t>30  דק' - מ"מ לשעה</t>
  </si>
  <si>
    <t>45  דק' - מ"מ לשעה</t>
  </si>
  <si>
    <t>60  דק' - מ"מ לשעה</t>
  </si>
  <si>
    <t>90 דק' - מ"מ לשעה</t>
  </si>
  <si>
    <t>120 דק' - מ"מ לשעה</t>
  </si>
  <si>
    <t>180 דק' - מ"מ לשעה</t>
  </si>
  <si>
    <t>240 דק' - מ"מ לשעה</t>
  </si>
  <si>
    <t>מ"מ ליום</t>
  </si>
  <si>
    <t>תקופת
חזרה</t>
  </si>
  <si>
    <t>מס'
תחנה</t>
  </si>
  <si>
    <t xml:space="preserve"> </t>
  </si>
  <si>
    <t>311204; 311203</t>
  </si>
  <si>
    <t>251850; 251690</t>
  </si>
  <si>
    <t>מס' אזור גשם</t>
  </si>
  <si>
    <t>מס' תחנת גשם</t>
  </si>
  <si>
    <t>שם תחנת גשם</t>
  </si>
  <si>
    <t>מס' תחנה היסטורית</t>
  </si>
  <si>
    <t>שנת התחלה</t>
  </si>
  <si>
    <t>שנת סיום</t>
  </si>
  <si>
    <t xml:space="preserve">מספר שנות פעילות </t>
  </si>
  <si>
    <t>הסתברות %</t>
  </si>
  <si>
    <t>הסתברות
%</t>
  </si>
  <si>
    <t>מ"מ לשעה</t>
  </si>
  <si>
    <t>מ"מ</t>
  </si>
  <si>
    <t>transpose</t>
  </si>
  <si>
    <t>דקות</t>
  </si>
  <si>
    <t>עובי גשם במ"מ</t>
  </si>
  <si>
    <t>תקופת חזרה</t>
  </si>
  <si>
    <t>מ"מ מצטבר</t>
  </si>
  <si>
    <t>מ"מ תוספתי</t>
  </si>
  <si>
    <t>סדר ABM</t>
  </si>
  <si>
    <t>מ"מ ABM</t>
  </si>
  <si>
    <t>מצטבר ABM</t>
  </si>
  <si>
    <t>סה"כ אירוע</t>
  </si>
  <si>
    <t>מ"מ גשם</t>
  </si>
  <si>
    <t>שעות</t>
  </si>
  <si>
    <t>סדר מקורי</t>
  </si>
  <si>
    <t>סדר שלם ל-ABM</t>
  </si>
  <si>
    <t>Y</t>
  </si>
  <si>
    <t>X</t>
  </si>
  <si>
    <t>מעריכים</t>
  </si>
  <si>
    <t>ערך</t>
  </si>
  <si>
    <t>b</t>
  </si>
  <si>
    <t>c</t>
  </si>
  <si>
    <t>y= c * x ^ b</t>
  </si>
  <si>
    <t>מחושב</t>
  </si>
  <si>
    <t>הפרש בין מחושב לסטטיסטי</t>
  </si>
  <si>
    <t>שנות חזרה לפירוס יממתי:</t>
  </si>
  <si>
    <t>רמת הגולן</t>
  </si>
  <si>
    <t>עמק החולה ומקורות הירדן</t>
  </si>
  <si>
    <t>סובב כנרת ועמק המעיינות</t>
  </si>
  <si>
    <t>מישור החוף</t>
  </si>
  <si>
    <t>השפלה</t>
  </si>
  <si>
    <t>שפלה דרומית</t>
  </si>
  <si>
    <t>144900; 144902</t>
  </si>
  <si>
    <t xml:space="preserve"> רמת הגולן</t>
  </si>
  <si>
    <t>גליל תחתון מזרחי</t>
  </si>
  <si>
    <t>גליל תחתון מערבי</t>
  </si>
  <si>
    <t>הגלבוע ומזרח עמק יזרעאל</t>
  </si>
  <si>
    <t>עמק יזרעאל</t>
  </si>
  <si>
    <t>הרי יהודה ושומרון מזרח</t>
  </si>
  <si>
    <t>הנגב בקעת הירדן והערבה</t>
  </si>
  <si>
    <t>347700; 347702</t>
  </si>
  <si>
    <t>הרי יהודה ושומרון מערב</t>
  </si>
  <si>
    <t>עוצמה מתוקנת במ"מ לשעה</t>
  </si>
  <si>
    <t>עובי גשם במ"מ מתוקן לפי ממוצע</t>
  </si>
  <si>
    <t>עובי גשם במ"מ מתוקן +1</t>
  </si>
  <si>
    <t>ערך שעבר תיקון</t>
  </si>
  <si>
    <t>https://data.gov.il/dataset/israel_rain_areas_for_planning</t>
  </si>
  <si>
    <t>בסיס נתונים עוצמות גשם לתכנון</t>
  </si>
  <si>
    <t>גרסת נובמבר 2022</t>
  </si>
  <si>
    <t>בגיליון ישנה תיבת בחירה של אזורי ניהול הנגר. עם בחירת אזור משתנים הנתונים המוצגים בגיליון.</t>
  </si>
  <si>
    <t>בתאים המסומנים בכתום, מופיעות עוצמות שעברו תיקון סטטיסטי ואמינותן פחותה.</t>
  </si>
  <si>
    <t>הגרף השמאלי מציג את פירוס הגשם שבטבלה.</t>
  </si>
  <si>
    <t>האירוע היממתי מחושב בשיטת Alternating Block Method.</t>
  </si>
  <si>
    <t>אירוע הגשם המוצג יכול לשמש לחישובי ויסות במעטפת הנפחים ו/או כקלט למודלי גשם-נגר.</t>
  </si>
  <si>
    <t>תיעוד מפורט של המתודולוגיה בה חושבו עוצמות הגשם נמצא בנספחים של מסמך המדיניות של מנהל התכנון הניתן להורדה בקישור להלן:</t>
  </si>
  <si>
    <t>https://www.gov.il/he/Departments/policies/policy_doc_upper_runoff</t>
  </si>
  <si>
    <t>בסיס נתונים זה פותח ע"י מינהל התכנון במטרה להציג עוצמות גשם לתכנון נגר עירוני בישראל.</t>
  </si>
  <si>
    <t>הגיליון השלישי בשם "עוצמות גשם" מציג את העוצמות לתכנון, כמו גם פריסה של העוצמות לאירוע יממתי.</t>
  </si>
  <si>
    <t>הטבלה שמתחילה בתא D2 מציגה את העוצמות וניתן להעתיק את הנתונים מתוכה.</t>
  </si>
  <si>
    <t>הגרף הימני מציג את אותן העוצמות שבטבלה בתצורה של Intensity Duration Frequency Curve  (IDF).</t>
  </si>
  <si>
    <t>בתא M15 המסומן בצהוב ניתן לבחור תקופת חזרה של הפירוס היממתי, המוצג בטבלה המתחילה בשורה 17.</t>
  </si>
  <si>
    <t>תיתכנה אי התאמות קלות בין סכום הגשם באירוע, לבין הגשם היממתי  המוצג בעמודה P, אך אין בכך להשפיע על חישובי הויסות משום ששיא האירוע שווה לעוצמות המוצגות בטבלה העליונה.</t>
  </si>
  <si>
    <t>*מפת אזורי ניהול הנגר ניתנת לצפיה באתר GOVMAP בשכבה בשם "אזורי גשם לתכנון", או לחלופין ניתנת להורדה בכתובת:</t>
  </si>
  <si>
    <t>הגיליון השני בשם "קטלוג תחנות ופוליגונים" מציג טבלה של אזורי ניהול הנגר* ותחנות הגשם שבנתוניהן השתמשו לאזור הנדון.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</si>
</sst>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0.0000"/>
  </numFmts>
  <fonts count="13" x14ac:knownFonts="1"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name val="Book Antiqua"/>
      <family val="1"/>
    </font>
    <font>
      <sz val="12"/>
      <color theme="1"/>
      <name val="Arial"/>
      <family val="2"/>
      <scheme val="minor"/>
    </font>
    <font>
      <sz val="12"/>
      <color theme="0"/>
      <name val="Arial"/>
      <family val="2"/>
      <scheme val="minor"/>
    </font>
    <font>
      <sz val="12"/>
      <color theme="1"/>
      <name val="Arial"/>
      <family val="2"/>
    </font>
    <font>
      <sz val="12"/>
      <name val="Arial"/>
      <family val="2"/>
      <scheme val="minor"/>
    </font>
    <font>
      <u/>
      <sz val="12"/>
      <color theme="10"/>
      <name val="Arial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28"/>
      <color theme="8" tint="-0.499984740745262"/>
      <name val="Guttman Yad-Brush"/>
      <charset val="177"/>
    </font>
    <font>
      <sz val="12"/>
      <color theme="8" tint="-0.499984740745262"/>
      <name val="Arial"/>
      <family val="2"/>
      <scheme val="minor"/>
    </font>
    <font>
      <u/>
      <sz val="9"/>
      <color theme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readingOrder="2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readingOrder="2"/>
    </xf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 readingOrder="2"/>
    </xf>
    <xf numFmtId="0" fontId="4" fillId="0" borderId="0" xfId="0" applyFont="1"/>
    <xf numFmtId="165" fontId="0" fillId="0" borderId="0" xfId="1" applyNumberFormat="1" applyFont="1"/>
    <xf numFmtId="164" fontId="0" fillId="0" borderId="0" xfId="0" applyNumberFormat="1"/>
    <xf numFmtId="0" fontId="0" fillId="0" borderId="0" xfId="0" applyAlignment="1"/>
    <xf numFmtId="0" fontId="0" fillId="2" borderId="0" xfId="0" applyFill="1"/>
    <xf numFmtId="0" fontId="5" fillId="0" borderId="3" xfId="0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0" fillId="0" borderId="0" xfId="0" applyNumberFormat="1"/>
    <xf numFmtId="0" fontId="0" fillId="0" borderId="0" xfId="0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/>
    </xf>
    <xf numFmtId="0" fontId="0" fillId="0" borderId="0" xfId="0" applyFont="1"/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  <xf numFmtId="2" fontId="0" fillId="0" borderId="0" xfId="0" applyNumberFormat="1" applyFont="1"/>
    <xf numFmtId="166" fontId="0" fillId="0" borderId="0" xfId="0" applyNumberFormat="1"/>
    <xf numFmtId="2" fontId="0" fillId="2" borderId="0" xfId="0" applyNumberFormat="1" applyFill="1"/>
    <xf numFmtId="0" fontId="0" fillId="0" borderId="0" xfId="0" applyAlignment="1">
      <alignment horizontal="left"/>
    </xf>
    <xf numFmtId="0" fontId="4" fillId="0" borderId="0" xfId="0" applyFont="1" applyProtection="1"/>
    <xf numFmtId="0" fontId="0" fillId="0" borderId="0" xfId="0" applyProtection="1">
      <protection locked="0"/>
    </xf>
    <xf numFmtId="1" fontId="0" fillId="0" borderId="0" xfId="0" applyNumberFormat="1"/>
    <xf numFmtId="0" fontId="0" fillId="0" borderId="1" xfId="0" applyFont="1" applyBorder="1"/>
    <xf numFmtId="0" fontId="0" fillId="0" borderId="4" xfId="0" applyBorder="1" applyAlignment="1">
      <alignment horizontal="center" vertical="center"/>
    </xf>
    <xf numFmtId="2" fontId="0" fillId="0" borderId="0" xfId="0" applyNumberFormat="1" applyFill="1"/>
    <xf numFmtId="164" fontId="5" fillId="0" borderId="0" xfId="0" applyNumberFormat="1" applyFont="1" applyFill="1" applyAlignment="1">
      <alignment horizontal="center" vertical="center"/>
    </xf>
    <xf numFmtId="0" fontId="0" fillId="0" borderId="0" xfId="0" applyFont="1" applyFill="1" applyBorder="1"/>
    <xf numFmtId="0" fontId="0" fillId="0" borderId="0" xfId="0" applyFill="1"/>
    <xf numFmtId="0" fontId="0" fillId="0" borderId="0" xfId="0" applyFill="1" applyBorder="1"/>
    <xf numFmtId="0" fontId="0" fillId="0" borderId="0" xfId="0" applyFill="1" applyBorder="1" applyAlignment="1">
      <alignment horizontal="right" vertical="center"/>
    </xf>
    <xf numFmtId="1" fontId="0" fillId="0" borderId="0" xfId="0" applyNumberFormat="1" applyFont="1" applyFill="1" applyBorder="1"/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0" fontId="0" fillId="0" borderId="0" xfId="0" applyFill="1" applyAlignment="1">
      <alignment horizontal="right"/>
    </xf>
    <xf numFmtId="0" fontId="0" fillId="2" borderId="1" xfId="0" applyFill="1" applyBorder="1" applyProtection="1">
      <protection locked="0"/>
    </xf>
    <xf numFmtId="0" fontId="6" fillId="0" borderId="0" xfId="0" applyFont="1" applyFill="1" applyBorder="1"/>
    <xf numFmtId="0" fontId="0" fillId="6" borderId="1" xfId="0" applyFill="1" applyBorder="1"/>
    <xf numFmtId="0" fontId="4" fillId="0" borderId="0" xfId="0" applyFont="1" applyFill="1" applyBorder="1"/>
    <xf numFmtId="0" fontId="8" fillId="7" borderId="0" xfId="0" applyFont="1" applyFill="1" applyAlignment="1">
      <alignment horizontal="center" vertical="center" wrapText="1"/>
    </xf>
    <xf numFmtId="0" fontId="0" fillId="7" borderId="0" xfId="0" applyFill="1"/>
    <xf numFmtId="0" fontId="9" fillId="7" borderId="0" xfId="0" applyFont="1" applyFill="1" applyAlignment="1">
      <alignment horizontal="right" vertical="center"/>
    </xf>
    <xf numFmtId="0" fontId="9" fillId="7" borderId="0" xfId="0" applyFont="1" applyFill="1" applyAlignment="1">
      <alignment horizontal="center" vertical="center"/>
    </xf>
    <xf numFmtId="0" fontId="10" fillId="7" borderId="0" xfId="0" applyFont="1" applyFill="1"/>
    <xf numFmtId="0" fontId="11" fillId="7" borderId="0" xfId="0" applyFont="1" applyFill="1"/>
    <xf numFmtId="0" fontId="8" fillId="7" borderId="0" xfId="0" applyFont="1" applyFill="1" applyAlignment="1">
      <alignment horizontal="right" vertical="center"/>
    </xf>
    <xf numFmtId="0" fontId="9" fillId="7" borderId="0" xfId="0" applyFont="1" applyFill="1" applyAlignment="1">
      <alignment horizontal="right" vertical="center" readingOrder="2"/>
    </xf>
    <xf numFmtId="0" fontId="9" fillId="7" borderId="5" xfId="0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vertical="center"/>
    </xf>
    <xf numFmtId="0" fontId="7" fillId="7" borderId="0" xfId="2" applyFill="1" applyAlignment="1">
      <alignment horizontal="right" vertical="center"/>
    </xf>
    <xf numFmtId="0" fontId="12" fillId="7" borderId="0" xfId="2" applyFont="1" applyFill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3">
    <cellStyle name="Normal" xfId="0" builtinId="0"/>
    <cellStyle name="Percent" xfId="1" builtinId="5"/>
    <cellStyle name="היפר-קישור" xfId="2" builtinId="8"/>
  </cellStyles>
  <dxfs count="2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rgb="FFFFFF00"/>
        </patternFill>
      </fill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0.0%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'עוצמות גשם'!$B$6</c:f>
          <c:strCache>
            <c:ptCount val="1"/>
            <c:pt idx="0">
              <c:v>מישור החוף</c:v>
            </c:pt>
          </c:strCache>
        </c:strRef>
      </c:tx>
      <c:layout>
        <c:manualLayout>
          <c:xMode val="edge"/>
          <c:yMode val="edge"/>
          <c:x val="0.44126559714795011"/>
          <c:y val="4.313000616142945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>
        <c:manualLayout>
          <c:layoutTarget val="inner"/>
          <c:xMode val="edge"/>
          <c:yMode val="edge"/>
          <c:x val="2.5617519735166794E-2"/>
          <c:y val="2.2566356654586384E-2"/>
          <c:w val="0.86652235999235727"/>
          <c:h val="0.8559490397858682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'עוצמות גשם'!$E$6</c:f>
              <c:strCache>
                <c:ptCount val="1"/>
                <c:pt idx="0">
                  <c:v>1.0%</c:v>
                </c:pt>
              </c:strCache>
            </c:strRef>
          </c:tx>
          <c:spPr>
            <a:ln w="38100" cap="rnd">
              <a:solidFill>
                <a:srgbClr val="FFFF00"/>
              </a:solidFill>
            </a:ln>
            <a:effectLst>
              <a:glow rad="139700">
                <a:schemeClr val="accent4">
                  <a:satMod val="175000"/>
                  <a:alpha val="14000"/>
                </a:schemeClr>
              </a:glow>
            </a:effectLst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  <a:effectLst>
                <a:glow rad="63500">
                  <a:schemeClr val="accent4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'עוצמות גשם'!$F$1:$O$1</c:f>
              <c:numCache>
                <c:formatCode>General</c:formatCode>
                <c:ptCount val="10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30</c:v>
                </c:pt>
                <c:pt idx="4">
                  <c:v>45</c:v>
                </c:pt>
                <c:pt idx="5">
                  <c:v>60</c:v>
                </c:pt>
                <c:pt idx="6">
                  <c:v>90</c:v>
                </c:pt>
                <c:pt idx="7">
                  <c:v>120</c:v>
                </c:pt>
                <c:pt idx="8">
                  <c:v>180</c:v>
                </c:pt>
                <c:pt idx="9">
                  <c:v>240</c:v>
                </c:pt>
              </c:numCache>
            </c:numRef>
          </c:xVal>
          <c:yVal>
            <c:numRef>
              <c:f>'עוצמות גשם'!$F$6:$O$6</c:f>
              <c:numCache>
                <c:formatCode>0</c:formatCode>
                <c:ptCount val="10"/>
                <c:pt idx="0">
                  <c:v>168.4</c:v>
                </c:pt>
                <c:pt idx="1">
                  <c:v>141.1</c:v>
                </c:pt>
                <c:pt idx="2">
                  <c:v>125.2</c:v>
                </c:pt>
                <c:pt idx="3">
                  <c:v>98.3</c:v>
                </c:pt>
                <c:pt idx="4">
                  <c:v>75.799999999999983</c:v>
                </c:pt>
                <c:pt idx="5">
                  <c:v>59.5</c:v>
                </c:pt>
                <c:pt idx="6">
                  <c:v>42.1</c:v>
                </c:pt>
                <c:pt idx="7">
                  <c:v>33.799999999999997</c:v>
                </c:pt>
                <c:pt idx="8">
                  <c:v>23.266666666666666</c:v>
                </c:pt>
                <c:pt idx="9">
                  <c:v>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4B5-4BDE-837E-26A9956CE444}"/>
            </c:ext>
          </c:extLst>
        </c:ser>
        <c:ser>
          <c:idx val="4"/>
          <c:order val="1"/>
          <c:tx>
            <c:strRef>
              <c:f>'עוצמות גשם'!$E$7</c:f>
              <c:strCache>
                <c:ptCount val="1"/>
                <c:pt idx="0">
                  <c:v>2.0%</c:v>
                </c:pt>
              </c:strCache>
            </c:strRef>
          </c:tx>
          <c:spPr>
            <a:ln w="22225" cap="rnd">
              <a:solidFill>
                <a:schemeClr val="accent5"/>
              </a:solidFill>
            </a:ln>
            <a:effectLst>
              <a:glow rad="139700">
                <a:schemeClr val="accent5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5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'עוצמות גשם'!$F$1:$O$1</c:f>
              <c:numCache>
                <c:formatCode>General</c:formatCode>
                <c:ptCount val="10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30</c:v>
                </c:pt>
                <c:pt idx="4">
                  <c:v>45</c:v>
                </c:pt>
                <c:pt idx="5">
                  <c:v>60</c:v>
                </c:pt>
                <c:pt idx="6">
                  <c:v>90</c:v>
                </c:pt>
                <c:pt idx="7">
                  <c:v>120</c:v>
                </c:pt>
                <c:pt idx="8">
                  <c:v>180</c:v>
                </c:pt>
                <c:pt idx="9">
                  <c:v>240</c:v>
                </c:pt>
              </c:numCache>
            </c:numRef>
          </c:xVal>
          <c:yVal>
            <c:numRef>
              <c:f>'עוצמות גשם'!$F$7:$O$7</c:f>
              <c:numCache>
                <c:formatCode>0</c:formatCode>
                <c:ptCount val="10"/>
                <c:pt idx="0">
                  <c:v>146.19999999999999</c:v>
                </c:pt>
                <c:pt idx="1">
                  <c:v>121.9</c:v>
                </c:pt>
                <c:pt idx="2">
                  <c:v>107.8</c:v>
                </c:pt>
                <c:pt idx="3">
                  <c:v>84.8</c:v>
                </c:pt>
                <c:pt idx="4">
                  <c:v>65.099999999999994</c:v>
                </c:pt>
                <c:pt idx="5">
                  <c:v>51</c:v>
                </c:pt>
                <c:pt idx="6">
                  <c:v>36.299999999999997</c:v>
                </c:pt>
                <c:pt idx="7">
                  <c:v>29.4</c:v>
                </c:pt>
                <c:pt idx="8">
                  <c:v>20.533333333333335</c:v>
                </c:pt>
                <c:pt idx="9">
                  <c:v>16.100000000000001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4B5-4BDE-837E-26A9956CE444}"/>
            </c:ext>
          </c:extLst>
        </c:ser>
        <c:ser>
          <c:idx val="5"/>
          <c:order val="2"/>
          <c:tx>
            <c:strRef>
              <c:f>'עוצמות גשם'!$E$9</c:f>
              <c:strCache>
                <c:ptCount val="1"/>
                <c:pt idx="0">
                  <c:v>5.0%</c:v>
                </c:pt>
              </c:strCache>
            </c:strRef>
          </c:tx>
          <c:spPr>
            <a:ln w="22225" cap="rnd">
              <a:solidFill>
                <a:schemeClr val="accent6"/>
              </a:solidFill>
            </a:ln>
            <a:effectLst>
              <a:glow rad="139700">
                <a:schemeClr val="accent6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6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'עוצמות גשם'!$F$1:$O$1</c:f>
              <c:numCache>
                <c:formatCode>General</c:formatCode>
                <c:ptCount val="10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30</c:v>
                </c:pt>
                <c:pt idx="4">
                  <c:v>45</c:v>
                </c:pt>
                <c:pt idx="5">
                  <c:v>60</c:v>
                </c:pt>
                <c:pt idx="6">
                  <c:v>90</c:v>
                </c:pt>
                <c:pt idx="7">
                  <c:v>120</c:v>
                </c:pt>
                <c:pt idx="8">
                  <c:v>180</c:v>
                </c:pt>
                <c:pt idx="9">
                  <c:v>240</c:v>
                </c:pt>
              </c:numCache>
            </c:numRef>
          </c:xVal>
          <c:yVal>
            <c:numRef>
              <c:f>'עוצמות גשם'!$F$9:$O$9</c:f>
              <c:numCache>
                <c:formatCode>0</c:formatCode>
                <c:ptCount val="10"/>
                <c:pt idx="0">
                  <c:v>119.59999999999998</c:v>
                </c:pt>
                <c:pt idx="1">
                  <c:v>99</c:v>
                </c:pt>
                <c:pt idx="2">
                  <c:v>87.1</c:v>
                </c:pt>
                <c:pt idx="3">
                  <c:v>68.599999999999994</c:v>
                </c:pt>
                <c:pt idx="4">
                  <c:v>52.29999999999999</c:v>
                </c:pt>
                <c:pt idx="5">
                  <c:v>41</c:v>
                </c:pt>
                <c:pt idx="6">
                  <c:v>29.5</c:v>
                </c:pt>
                <c:pt idx="7">
                  <c:v>24.1</c:v>
                </c:pt>
                <c:pt idx="8">
                  <c:v>17.100000000000001</c:v>
                </c:pt>
                <c:pt idx="9">
                  <c:v>13.6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4B5-4BDE-837E-26A9956CE444}"/>
            </c:ext>
          </c:extLst>
        </c:ser>
        <c:ser>
          <c:idx val="6"/>
          <c:order val="3"/>
          <c:tx>
            <c:strRef>
              <c:f>'עוצמות גשם'!$E$10</c:f>
              <c:strCache>
                <c:ptCount val="1"/>
                <c:pt idx="0">
                  <c:v>10.0%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</a:ln>
            <a:effectLst>
              <a:glow rad="139700">
                <a:schemeClr val="accent1">
                  <a:lumMod val="60000"/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lumMod val="60000"/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'עוצמות גשם'!$F$1:$O$1</c:f>
              <c:numCache>
                <c:formatCode>General</c:formatCode>
                <c:ptCount val="10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30</c:v>
                </c:pt>
                <c:pt idx="4">
                  <c:v>45</c:v>
                </c:pt>
                <c:pt idx="5">
                  <c:v>60</c:v>
                </c:pt>
                <c:pt idx="6">
                  <c:v>90</c:v>
                </c:pt>
                <c:pt idx="7">
                  <c:v>120</c:v>
                </c:pt>
                <c:pt idx="8">
                  <c:v>180</c:v>
                </c:pt>
                <c:pt idx="9">
                  <c:v>240</c:v>
                </c:pt>
              </c:numCache>
            </c:numRef>
          </c:xVal>
          <c:yVal>
            <c:numRef>
              <c:f>'עוצמות גשם'!$F$10:$O$10</c:f>
              <c:numCache>
                <c:formatCode>0</c:formatCode>
                <c:ptCount val="10"/>
                <c:pt idx="0">
                  <c:v>101.3</c:v>
                </c:pt>
                <c:pt idx="1">
                  <c:v>83.2</c:v>
                </c:pt>
                <c:pt idx="2">
                  <c:v>72.8</c:v>
                </c:pt>
                <c:pt idx="3">
                  <c:v>57.4</c:v>
                </c:pt>
                <c:pt idx="4">
                  <c:v>43.600000000000009</c:v>
                </c:pt>
                <c:pt idx="5">
                  <c:v>34.299999999999997</c:v>
                </c:pt>
                <c:pt idx="6">
                  <c:v>24.9</c:v>
                </c:pt>
                <c:pt idx="7">
                  <c:v>20.399999999999999</c:v>
                </c:pt>
                <c:pt idx="8">
                  <c:v>14.1</c:v>
                </c:pt>
                <c:pt idx="9">
                  <c:v>11.9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4B5-4BDE-837E-26A9956CE444}"/>
            </c:ext>
          </c:extLst>
        </c:ser>
        <c:ser>
          <c:idx val="7"/>
          <c:order val="4"/>
          <c:tx>
            <c:strRef>
              <c:f>'עוצמות גשם'!$E$12</c:f>
              <c:strCache>
                <c:ptCount val="1"/>
                <c:pt idx="0">
                  <c:v>50.0%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</a:ln>
            <a:effectLst>
              <a:glow rad="139700">
                <a:schemeClr val="accent2">
                  <a:lumMod val="60000"/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2">
                  <a:lumMod val="60000"/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2">
                    <a:lumMod val="60000"/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'עוצמות גשם'!$F$1:$O$1</c:f>
              <c:numCache>
                <c:formatCode>General</c:formatCode>
                <c:ptCount val="10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30</c:v>
                </c:pt>
                <c:pt idx="4">
                  <c:v>45</c:v>
                </c:pt>
                <c:pt idx="5">
                  <c:v>60</c:v>
                </c:pt>
                <c:pt idx="6">
                  <c:v>90</c:v>
                </c:pt>
                <c:pt idx="7">
                  <c:v>120</c:v>
                </c:pt>
                <c:pt idx="8">
                  <c:v>180</c:v>
                </c:pt>
                <c:pt idx="9">
                  <c:v>240</c:v>
                </c:pt>
              </c:numCache>
            </c:numRef>
          </c:xVal>
          <c:yVal>
            <c:numRef>
              <c:f>'עוצמות גשם'!$F$12:$O$12</c:f>
              <c:numCache>
                <c:formatCode>0</c:formatCode>
                <c:ptCount val="10"/>
                <c:pt idx="0">
                  <c:v>61.3</c:v>
                </c:pt>
                <c:pt idx="1">
                  <c:v>48.7</c:v>
                </c:pt>
                <c:pt idx="2">
                  <c:v>41.7</c:v>
                </c:pt>
                <c:pt idx="3">
                  <c:v>32.700000000000003</c:v>
                </c:pt>
                <c:pt idx="4">
                  <c:v>25</c:v>
                </c:pt>
                <c:pt idx="5">
                  <c:v>20.2</c:v>
                </c:pt>
                <c:pt idx="6">
                  <c:v>15.1</c:v>
                </c:pt>
                <c:pt idx="7">
                  <c:v>12.3</c:v>
                </c:pt>
                <c:pt idx="8">
                  <c:v>9.6</c:v>
                </c:pt>
                <c:pt idx="9">
                  <c:v>7.5999999999999988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4B5-4BDE-837E-26A9956CE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2721160"/>
        <c:axId val="902726736"/>
      </c:scatterChart>
      <c:valAx>
        <c:axId val="902721160"/>
        <c:scaling>
          <c:orientation val="maxMin"/>
          <c:max val="240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דקות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972439268846185"/>
              <c:y val="0.938340289431034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902726736"/>
        <c:crosses val="autoZero"/>
        <c:crossBetween val="midCat"/>
        <c:majorUnit val="30"/>
      </c:valAx>
      <c:valAx>
        <c:axId val="9027267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מ"מ לשעה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902721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"/>
          <c:y val="4.0221782386491309E-2"/>
          <c:w val="0.23192157367016772"/>
          <c:h val="0.5292412669343554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779246546345744E-2"/>
          <c:y val="3.2389779026520189E-2"/>
          <c:w val="0.76627863374237049"/>
          <c:h val="0.786098717502875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'עוצמות גשם'!$N$17</c:f>
              <c:strCache>
                <c:ptCount val="1"/>
                <c:pt idx="0">
                  <c:v>מ"מ גשם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'עוצמות גשם'!$M$18:$M$162</c:f>
              <c:strCache>
                <c:ptCount val="145"/>
                <c:pt idx="0">
                  <c:v>0:00</c:v>
                </c:pt>
                <c:pt idx="1">
                  <c:v>0:10</c:v>
                </c:pt>
                <c:pt idx="2">
                  <c:v>0:20</c:v>
                </c:pt>
                <c:pt idx="3">
                  <c:v>0:30</c:v>
                </c:pt>
                <c:pt idx="4">
                  <c:v>0:40</c:v>
                </c:pt>
                <c:pt idx="5">
                  <c:v>0:50</c:v>
                </c:pt>
                <c:pt idx="6">
                  <c:v>1:00</c:v>
                </c:pt>
                <c:pt idx="7">
                  <c:v>1:10</c:v>
                </c:pt>
                <c:pt idx="8">
                  <c:v>1:20</c:v>
                </c:pt>
                <c:pt idx="9">
                  <c:v>1:30</c:v>
                </c:pt>
                <c:pt idx="10">
                  <c:v>1:40</c:v>
                </c:pt>
                <c:pt idx="11">
                  <c:v>1:50</c:v>
                </c:pt>
                <c:pt idx="12">
                  <c:v>2:00</c:v>
                </c:pt>
                <c:pt idx="13">
                  <c:v>2:10</c:v>
                </c:pt>
                <c:pt idx="14">
                  <c:v>2:20</c:v>
                </c:pt>
                <c:pt idx="15">
                  <c:v>2:30</c:v>
                </c:pt>
                <c:pt idx="16">
                  <c:v>2:40</c:v>
                </c:pt>
                <c:pt idx="17">
                  <c:v>2:50</c:v>
                </c:pt>
                <c:pt idx="18">
                  <c:v>3:00</c:v>
                </c:pt>
                <c:pt idx="19">
                  <c:v>3:10</c:v>
                </c:pt>
                <c:pt idx="20">
                  <c:v>3:20</c:v>
                </c:pt>
                <c:pt idx="21">
                  <c:v>3:30</c:v>
                </c:pt>
                <c:pt idx="22">
                  <c:v>3:40</c:v>
                </c:pt>
                <c:pt idx="23">
                  <c:v>3:50</c:v>
                </c:pt>
                <c:pt idx="24">
                  <c:v>4:00</c:v>
                </c:pt>
                <c:pt idx="25">
                  <c:v>4:10</c:v>
                </c:pt>
                <c:pt idx="26">
                  <c:v>4:20</c:v>
                </c:pt>
                <c:pt idx="27">
                  <c:v>4:30</c:v>
                </c:pt>
                <c:pt idx="28">
                  <c:v>4:40</c:v>
                </c:pt>
                <c:pt idx="29">
                  <c:v>4:50</c:v>
                </c:pt>
                <c:pt idx="30">
                  <c:v>5:00</c:v>
                </c:pt>
                <c:pt idx="31">
                  <c:v>5:10</c:v>
                </c:pt>
                <c:pt idx="32">
                  <c:v>5:20</c:v>
                </c:pt>
                <c:pt idx="33">
                  <c:v>5:30</c:v>
                </c:pt>
                <c:pt idx="34">
                  <c:v>5:40</c:v>
                </c:pt>
                <c:pt idx="35">
                  <c:v>5:50</c:v>
                </c:pt>
                <c:pt idx="36">
                  <c:v>6:00</c:v>
                </c:pt>
                <c:pt idx="37">
                  <c:v>6:10</c:v>
                </c:pt>
                <c:pt idx="38">
                  <c:v>6:20</c:v>
                </c:pt>
                <c:pt idx="39">
                  <c:v>6:30</c:v>
                </c:pt>
                <c:pt idx="40">
                  <c:v>6:40</c:v>
                </c:pt>
                <c:pt idx="41">
                  <c:v>6:50</c:v>
                </c:pt>
                <c:pt idx="42">
                  <c:v>7:00</c:v>
                </c:pt>
                <c:pt idx="43">
                  <c:v>7:10</c:v>
                </c:pt>
                <c:pt idx="44">
                  <c:v>7:20</c:v>
                </c:pt>
                <c:pt idx="45">
                  <c:v>7:30</c:v>
                </c:pt>
                <c:pt idx="46">
                  <c:v>7:40</c:v>
                </c:pt>
                <c:pt idx="47">
                  <c:v>7:50</c:v>
                </c:pt>
                <c:pt idx="48">
                  <c:v>8:00</c:v>
                </c:pt>
                <c:pt idx="49">
                  <c:v>8:10</c:v>
                </c:pt>
                <c:pt idx="50">
                  <c:v>8:20</c:v>
                </c:pt>
                <c:pt idx="51">
                  <c:v>8:30</c:v>
                </c:pt>
                <c:pt idx="52">
                  <c:v>8:40</c:v>
                </c:pt>
                <c:pt idx="53">
                  <c:v>8:50</c:v>
                </c:pt>
                <c:pt idx="54">
                  <c:v>9:00</c:v>
                </c:pt>
                <c:pt idx="55">
                  <c:v>9:10</c:v>
                </c:pt>
                <c:pt idx="56">
                  <c:v>9:20</c:v>
                </c:pt>
                <c:pt idx="57">
                  <c:v>9:30</c:v>
                </c:pt>
                <c:pt idx="58">
                  <c:v>9:40</c:v>
                </c:pt>
                <c:pt idx="59">
                  <c:v>9:50</c:v>
                </c:pt>
                <c:pt idx="60">
                  <c:v>10:00</c:v>
                </c:pt>
                <c:pt idx="61">
                  <c:v>10:10</c:v>
                </c:pt>
                <c:pt idx="62">
                  <c:v>10:20</c:v>
                </c:pt>
                <c:pt idx="63">
                  <c:v>10:30</c:v>
                </c:pt>
                <c:pt idx="64">
                  <c:v>10:40</c:v>
                </c:pt>
                <c:pt idx="65">
                  <c:v>10:50</c:v>
                </c:pt>
                <c:pt idx="66">
                  <c:v>11:00</c:v>
                </c:pt>
                <c:pt idx="67">
                  <c:v>11:10</c:v>
                </c:pt>
                <c:pt idx="68">
                  <c:v>11:20</c:v>
                </c:pt>
                <c:pt idx="69">
                  <c:v>11:30</c:v>
                </c:pt>
                <c:pt idx="70">
                  <c:v>11:40</c:v>
                </c:pt>
                <c:pt idx="71">
                  <c:v>11:50</c:v>
                </c:pt>
                <c:pt idx="72">
                  <c:v>12:00</c:v>
                </c:pt>
                <c:pt idx="73">
                  <c:v>12:10</c:v>
                </c:pt>
                <c:pt idx="74">
                  <c:v>12:20</c:v>
                </c:pt>
                <c:pt idx="75">
                  <c:v>12:30</c:v>
                </c:pt>
                <c:pt idx="76">
                  <c:v>12:40</c:v>
                </c:pt>
                <c:pt idx="77">
                  <c:v>12:50</c:v>
                </c:pt>
                <c:pt idx="78">
                  <c:v>13:00</c:v>
                </c:pt>
                <c:pt idx="79">
                  <c:v>13:10</c:v>
                </c:pt>
                <c:pt idx="80">
                  <c:v>13:20</c:v>
                </c:pt>
                <c:pt idx="81">
                  <c:v>13:30</c:v>
                </c:pt>
                <c:pt idx="82">
                  <c:v>13:40</c:v>
                </c:pt>
                <c:pt idx="83">
                  <c:v>13:50</c:v>
                </c:pt>
                <c:pt idx="84">
                  <c:v>14:00</c:v>
                </c:pt>
                <c:pt idx="85">
                  <c:v>14:10</c:v>
                </c:pt>
                <c:pt idx="86">
                  <c:v>14:20</c:v>
                </c:pt>
                <c:pt idx="87">
                  <c:v>14:30</c:v>
                </c:pt>
                <c:pt idx="88">
                  <c:v>14:40</c:v>
                </c:pt>
                <c:pt idx="89">
                  <c:v>14:50</c:v>
                </c:pt>
                <c:pt idx="90">
                  <c:v>15:00</c:v>
                </c:pt>
                <c:pt idx="91">
                  <c:v>15:10</c:v>
                </c:pt>
                <c:pt idx="92">
                  <c:v>15:20</c:v>
                </c:pt>
                <c:pt idx="93">
                  <c:v>15:30</c:v>
                </c:pt>
                <c:pt idx="94">
                  <c:v>15:40</c:v>
                </c:pt>
                <c:pt idx="95">
                  <c:v>15:50</c:v>
                </c:pt>
                <c:pt idx="96">
                  <c:v>16:00</c:v>
                </c:pt>
                <c:pt idx="97">
                  <c:v>16:10</c:v>
                </c:pt>
                <c:pt idx="98">
                  <c:v>16:20</c:v>
                </c:pt>
                <c:pt idx="99">
                  <c:v>16:30</c:v>
                </c:pt>
                <c:pt idx="100">
                  <c:v>16:40</c:v>
                </c:pt>
                <c:pt idx="101">
                  <c:v>16:50</c:v>
                </c:pt>
                <c:pt idx="102">
                  <c:v>17:00</c:v>
                </c:pt>
                <c:pt idx="103">
                  <c:v>17:10</c:v>
                </c:pt>
                <c:pt idx="104">
                  <c:v>17:20</c:v>
                </c:pt>
                <c:pt idx="105">
                  <c:v>17:30</c:v>
                </c:pt>
                <c:pt idx="106">
                  <c:v>17:40</c:v>
                </c:pt>
                <c:pt idx="107">
                  <c:v>17:50</c:v>
                </c:pt>
                <c:pt idx="108">
                  <c:v>18:00</c:v>
                </c:pt>
                <c:pt idx="109">
                  <c:v>18:10</c:v>
                </c:pt>
                <c:pt idx="110">
                  <c:v>18:20</c:v>
                </c:pt>
                <c:pt idx="111">
                  <c:v>18:30</c:v>
                </c:pt>
                <c:pt idx="112">
                  <c:v>18:40</c:v>
                </c:pt>
                <c:pt idx="113">
                  <c:v>18:50</c:v>
                </c:pt>
                <c:pt idx="114">
                  <c:v>19:00</c:v>
                </c:pt>
                <c:pt idx="115">
                  <c:v>19:10</c:v>
                </c:pt>
                <c:pt idx="116">
                  <c:v>19:20</c:v>
                </c:pt>
                <c:pt idx="117">
                  <c:v>19:30</c:v>
                </c:pt>
                <c:pt idx="118">
                  <c:v>19:40</c:v>
                </c:pt>
                <c:pt idx="119">
                  <c:v>19:50</c:v>
                </c:pt>
                <c:pt idx="120">
                  <c:v>20:00</c:v>
                </c:pt>
                <c:pt idx="121">
                  <c:v>20:10</c:v>
                </c:pt>
                <c:pt idx="122">
                  <c:v>20:20</c:v>
                </c:pt>
                <c:pt idx="123">
                  <c:v>20:30</c:v>
                </c:pt>
                <c:pt idx="124">
                  <c:v>20:40</c:v>
                </c:pt>
                <c:pt idx="125">
                  <c:v>20:50</c:v>
                </c:pt>
                <c:pt idx="126">
                  <c:v>21:00</c:v>
                </c:pt>
                <c:pt idx="127">
                  <c:v>21:10</c:v>
                </c:pt>
                <c:pt idx="128">
                  <c:v>21:20</c:v>
                </c:pt>
                <c:pt idx="129">
                  <c:v>21:30</c:v>
                </c:pt>
                <c:pt idx="130">
                  <c:v>21:40</c:v>
                </c:pt>
                <c:pt idx="131">
                  <c:v>21:50</c:v>
                </c:pt>
                <c:pt idx="132">
                  <c:v>22:00</c:v>
                </c:pt>
                <c:pt idx="133">
                  <c:v>22:10</c:v>
                </c:pt>
                <c:pt idx="134">
                  <c:v>22:20</c:v>
                </c:pt>
                <c:pt idx="135">
                  <c:v>22:30</c:v>
                </c:pt>
                <c:pt idx="136">
                  <c:v>22:40</c:v>
                </c:pt>
                <c:pt idx="137">
                  <c:v>22:50</c:v>
                </c:pt>
                <c:pt idx="138">
                  <c:v>23:00</c:v>
                </c:pt>
                <c:pt idx="139">
                  <c:v>23:10</c:v>
                </c:pt>
                <c:pt idx="140">
                  <c:v>23:20</c:v>
                </c:pt>
                <c:pt idx="141">
                  <c:v>23:30</c:v>
                </c:pt>
                <c:pt idx="142">
                  <c:v>23:40</c:v>
                </c:pt>
                <c:pt idx="143">
                  <c:v>23:50</c:v>
                </c:pt>
                <c:pt idx="144">
                  <c:v>24:00</c:v>
                </c:pt>
              </c:strCache>
            </c:strRef>
          </c:cat>
          <c:val>
            <c:numRef>
              <c:f>'עוצמות גשם'!$N$18:$N$162</c:f>
              <c:numCache>
                <c:formatCode>0.0</c:formatCode>
                <c:ptCount val="145"/>
                <c:pt idx="0">
                  <c:v>0</c:v>
                </c:pt>
                <c:pt idx="1">
                  <c:v>0.38807017051800585</c:v>
                </c:pt>
                <c:pt idx="2">
                  <c:v>0.39171857736215543</c:v>
                </c:pt>
                <c:pt idx="3">
                  <c:v>0.39545433657218609</c:v>
                </c:pt>
                <c:pt idx="4">
                  <c:v>0.39928084695776533</c:v>
                </c:pt>
                <c:pt idx="5">
                  <c:v>0.40320169195189237</c:v>
                </c:pt>
                <c:pt idx="6">
                  <c:v>0.40722065257102713</c:v>
                </c:pt>
                <c:pt idx="7">
                  <c:v>0.41134172149668302</c:v>
                </c:pt>
                <c:pt idx="8">
                  <c:v>0.41556911839447253</c:v>
                </c:pt>
                <c:pt idx="9">
                  <c:v>0.41990730660128861</c:v>
                </c:pt>
                <c:pt idx="10">
                  <c:v>0.42436101132597059</c:v>
                </c:pt>
                <c:pt idx="11">
                  <c:v>0.42893523952858459</c:v>
                </c:pt>
                <c:pt idx="12">
                  <c:v>0.43363530166206488</c:v>
                </c:pt>
                <c:pt idx="13">
                  <c:v>0.43846683548591159</c:v>
                </c:pt>
                <c:pt idx="14">
                  <c:v>0.44343583218923754</c:v>
                </c:pt>
                <c:pt idx="15">
                  <c:v>0.44854866508813984</c:v>
                </c:pt>
                <c:pt idx="16">
                  <c:v>0.45381212120494752</c:v>
                </c:pt>
                <c:pt idx="17">
                  <c:v>0.45923343607367428</c:v>
                </c:pt>
                <c:pt idx="18">
                  <c:v>0.46482033216642549</c:v>
                </c:pt>
                <c:pt idx="19">
                  <c:v>0.47058106139442657</c:v>
                </c:pt>
                <c:pt idx="20">
                  <c:v>0.47652445219955553</c:v>
                </c:pt>
                <c:pt idx="21">
                  <c:v>0.48265996183206994</c:v>
                </c:pt>
                <c:pt idx="22">
                  <c:v>0.48899773449974759</c:v>
                </c:pt>
                <c:pt idx="23">
                  <c:v>0.49554866618072424</c:v>
                </c:pt>
                <c:pt idx="24">
                  <c:v>0.50232447701534966</c:v>
                </c:pt>
                <c:pt idx="25">
                  <c:v>0.50933779234452459</c:v>
                </c:pt>
                <c:pt idx="26">
                  <c:v>0.51660223363234081</c:v>
                </c:pt>
                <c:pt idx="27">
                  <c:v>0.52413252072733485</c:v>
                </c:pt>
                <c:pt idx="28">
                  <c:v>0.53194458715870496</c:v>
                </c:pt>
                <c:pt idx="29">
                  <c:v>0.54005571047164835</c:v>
                </c:pt>
                <c:pt idx="30">
                  <c:v>0.54848465996167306</c:v>
                </c:pt>
                <c:pt idx="31">
                  <c:v>0.55725186460861664</c:v>
                </c:pt>
                <c:pt idx="32">
                  <c:v>0.56637960453954861</c:v>
                </c:pt>
                <c:pt idx="33">
                  <c:v>0.57589222999797585</c:v>
                </c:pt>
                <c:pt idx="34">
                  <c:v>0.58581641259115713</c:v>
                </c:pt>
                <c:pt idx="35">
                  <c:v>0.59618143456233952</c:v>
                </c:pt>
                <c:pt idx="36">
                  <c:v>0.60701952304620477</c:v>
                </c:pt>
                <c:pt idx="37">
                  <c:v>0.61836623777168143</c:v>
                </c:pt>
                <c:pt idx="38">
                  <c:v>0.63026092255773847</c:v>
                </c:pt>
                <c:pt idx="39">
                  <c:v>0.64274723332648875</c:v>
                </c:pt>
                <c:pt idx="40">
                  <c:v>0.65587375835957573</c:v>
                </c:pt>
                <c:pt idx="41">
                  <c:v>0.6696947503660482</c:v>
                </c:pt>
                <c:pt idx="42">
                  <c:v>0.68427099485738552</c:v>
                </c:pt>
                <c:pt idx="43">
                  <c:v>0.69967084570876636</c:v>
                </c:pt>
                <c:pt idx="44">
                  <c:v>0.71597146711592075</c:v>
                </c:pt>
                <c:pt idx="45">
                  <c:v>0.73326033211709785</c:v>
                </c:pt>
                <c:pt idx="46">
                  <c:v>0.75163704241049345</c:v>
                </c:pt>
                <c:pt idx="47">
                  <c:v>0.77121555371553541</c:v>
                </c:pt>
                <c:pt idx="48">
                  <c:v>0.79212691738473495</c:v>
                </c:pt>
                <c:pt idx="49">
                  <c:v>0.81452268520955329</c:v>
                </c:pt>
                <c:pt idx="50">
                  <c:v>0.83857917462638909</c:v>
                </c:pt>
                <c:pt idx="51">
                  <c:v>0.86450286212613037</c:v>
                </c:pt>
                <c:pt idx="52">
                  <c:v>0.89253727325016996</c:v>
                </c:pt>
                <c:pt idx="53">
                  <c:v>0.92297188304216604</c:v>
                </c:pt>
                <c:pt idx="54">
                  <c:v>0.95615375481483511</c:v>
                </c:pt>
                <c:pt idx="55">
                  <c:v>0.99250296561997686</c:v>
                </c:pt>
                <c:pt idx="56">
                  <c:v>1.0325333566833166</c:v>
                </c:pt>
                <c:pt idx="57">
                  <c:v>1.0768809125713688</c:v>
                </c:pt>
                <c:pt idx="58">
                  <c:v>1.1263432990571403</c:v>
                </c:pt>
                <c:pt idx="59">
                  <c:v>1.1819361089750231</c:v>
                </c:pt>
                <c:pt idx="60">
                  <c:v>1.2449747964258222</c:v>
                </c:pt>
                <c:pt idx="61">
                  <c:v>1.3171973205091234</c:v>
                </c:pt>
                <c:pt idx="62">
                  <c:v>1.4009535987679129</c:v>
                </c:pt>
                <c:pt idx="63">
                  <c:v>1.4995091770101965</c:v>
                </c:pt>
                <c:pt idx="64">
                  <c:v>1.6175538517698413</c:v>
                </c:pt>
                <c:pt idx="65">
                  <c:v>1.762100192074584</c:v>
                </c:pt>
                <c:pt idx="66">
                  <c:v>1.9441791859115369</c:v>
                </c:pt>
                <c:pt idx="67">
                  <c:v>2.1823213019357297</c:v>
                </c:pt>
                <c:pt idx="68">
                  <c:v>2.5105469825777149</c:v>
                </c:pt>
                <c:pt idx="69">
                  <c:v>2.9998157986891627</c:v>
                </c:pt>
                <c:pt idx="70">
                  <c:v>3.8312153760573153</c:v>
                </c:pt>
                <c:pt idx="71">
                  <c:v>5.6830712271775994</c:v>
                </c:pt>
                <c:pt idx="72">
                  <c:v>30.613339525727856</c:v>
                </c:pt>
                <c:pt idx="73">
                  <c:v>8.0812935547656828</c:v>
                </c:pt>
                <c:pt idx="74">
                  <c:v>4.5315180258052763</c:v>
                </c:pt>
                <c:pt idx="75">
                  <c:v>3.3520700580958902</c:v>
                </c:pt>
                <c:pt idx="76">
                  <c:v>2.727930014825084</c:v>
                </c:pt>
                <c:pt idx="77">
                  <c:v>2.3320306494474892</c:v>
                </c:pt>
                <c:pt idx="78">
                  <c:v>2.0546264785937751</c:v>
                </c:pt>
                <c:pt idx="79">
                  <c:v>1.8475264377690195</c:v>
                </c:pt>
                <c:pt idx="80">
                  <c:v>1.6859473789593267</c:v>
                </c:pt>
                <c:pt idx="81">
                  <c:v>1.5557260264526178</c:v>
                </c:pt>
                <c:pt idx="82">
                  <c:v>1.4481297186744513</c:v>
                </c:pt>
                <c:pt idx="83">
                  <c:v>1.3574557531807869</c:v>
                </c:pt>
                <c:pt idx="84">
                  <c:v>1.2798083945921945</c:v>
                </c:pt>
                <c:pt idx="85">
                  <c:v>1.2124278067222889</c:v>
                </c:pt>
                <c:pt idx="86">
                  <c:v>1.1532994035015633</c:v>
                </c:pt>
                <c:pt idx="87">
                  <c:v>1.1009151915133089</c:v>
                </c:pt>
                <c:pt idx="88">
                  <c:v>1.0541219846141558</c:v>
                </c:pt>
                <c:pt idx="89">
                  <c:v>1.0120215253337932</c:v>
                </c:pt>
                <c:pt idx="90">
                  <c:v>0.97390281368963372</c:v>
                </c:pt>
                <c:pt idx="91">
                  <c:v>0.9391950801751392</c:v>
                </c:pt>
                <c:pt idx="92">
                  <c:v>0.90743437074061717</c:v>
                </c:pt>
                <c:pt idx="93">
                  <c:v>0.87823933286176725</c:v>
                </c:pt>
                <c:pt idx="94">
                  <c:v>0.85129335958924912</c:v>
                </c:pt>
                <c:pt idx="95">
                  <c:v>0.82633121415616984</c:v>
                </c:pt>
                <c:pt idx="96">
                  <c:v>0.80312886830560615</c:v>
                </c:pt>
                <c:pt idx="97">
                  <c:v>0.78149568271328462</c:v>
                </c:pt>
                <c:pt idx="98">
                  <c:v>0.7612683191489964</c:v>
                </c:pt>
                <c:pt idx="99">
                  <c:v>0.74230595008592104</c:v>
                </c:pt>
                <c:pt idx="100">
                  <c:v>0.72448645218720742</c:v>
                </c:pt>
                <c:pt idx="101">
                  <c:v>0.70770335421681807</c:v>
                </c:pt>
                <c:pt idx="102">
                  <c:v>0.69186336938555826</c:v>
                </c:pt>
                <c:pt idx="103">
                  <c:v>0.67688438475472879</c:v>
                </c:pt>
                <c:pt idx="104">
                  <c:v>0.66269381124271831</c:v>
                </c:pt>
                <c:pt idx="105">
                  <c:v>0.64922722046877368</c:v>
                </c:pt>
                <c:pt idx="106">
                  <c:v>0.63642721150793591</c:v>
                </c:pt>
                <c:pt idx="107">
                  <c:v>0.62424246325196009</c:v>
                </c:pt>
                <c:pt idx="108">
                  <c:v>0.61262693760892262</c:v>
                </c:pt>
                <c:pt idx="109">
                  <c:v>0.60153920606606448</c:v>
                </c:pt>
                <c:pt idx="110">
                  <c:v>0.59094187773885665</c:v>
                </c:pt>
                <c:pt idx="111">
                  <c:v>0.58080111137789459</c:v>
                </c:pt>
                <c:pt idx="112">
                  <c:v>0.57108619719798526</c:v>
                </c:pt>
                <c:pt idx="113">
                  <c:v>0.56176919706553008</c:v>
                </c:pt>
                <c:pt idx="114">
                  <c:v>0.55282463368990875</c:v>
                </c:pt>
                <c:pt idx="115">
                  <c:v>0.54422922115199412</c:v>
                </c:pt>
                <c:pt idx="116">
                  <c:v>0.53596163044875311</c:v>
                </c:pt>
                <c:pt idx="117">
                  <c:v>0.52800228481979161</c:v>
                </c:pt>
                <c:pt idx="118">
                  <c:v>0.52033318050260391</c:v>
                </c:pt>
                <c:pt idx="119">
                  <c:v>0.5129377292794004</c:v>
                </c:pt>
                <c:pt idx="120">
                  <c:v>0.50580061976245361</c:v>
                </c:pt>
                <c:pt idx="121">
                  <c:v>0.49890769484966313</c:v>
                </c:pt>
                <c:pt idx="122">
                  <c:v>0.49224584317568087</c:v>
                </c:pt>
                <c:pt idx="123">
                  <c:v>0.48580290271641502</c:v>
                </c:pt>
                <c:pt idx="124">
                  <c:v>0.47956757497485114</c:v>
                </c:pt>
                <c:pt idx="125">
                  <c:v>0.47352934841043748</c:v>
                </c:pt>
                <c:pt idx="126">
                  <c:v>0.46767842995907927</c:v>
                </c:pt>
                <c:pt idx="127">
                  <c:v>0.46200568365935624</c:v>
                </c:pt>
                <c:pt idx="128">
                  <c:v>0.45650257553043616</c:v>
                </c:pt>
                <c:pt idx="129">
                  <c:v>0.45116112396704011</c:v>
                </c:pt>
                <c:pt idx="130">
                  <c:v>0.44597385501273834</c:v>
                </c:pt>
                <c:pt idx="131">
                  <c:v>0.44093376195661449</c:v>
                </c:pt>
                <c:pt idx="132">
                  <c:v>0.4360342687699017</c:v>
                </c:pt>
                <c:pt idx="133">
                  <c:v>0.4312691969595619</c:v>
                </c:pt>
                <c:pt idx="134">
                  <c:v>0.42663273547091762</c:v>
                </c:pt>
                <c:pt idx="135">
                  <c:v>0.42211941331274261</c:v>
                </c:pt>
                <c:pt idx="136">
                  <c:v>0.41772407462065075</c:v>
                </c:pt>
                <c:pt idx="137">
                  <c:v>0.41344185590705251</c:v>
                </c:pt>
                <c:pt idx="138">
                  <c:v>0.40926816527485244</c:v>
                </c:pt>
                <c:pt idx="139">
                  <c:v>0.40519866339965915</c:v>
                </c:pt>
                <c:pt idx="140">
                  <c:v>0.40122924610528798</c:v>
                </c:pt>
                <c:pt idx="141">
                  <c:v>0.39735602837725992</c:v>
                </c:pt>
                <c:pt idx="142">
                  <c:v>0.39357532967827069</c:v>
                </c:pt>
                <c:pt idx="143">
                  <c:v>0.38988366044111444</c:v>
                </c:pt>
                <c:pt idx="144">
                  <c:v>0.3862777096302068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A-49E6-9197-792321185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97394448"/>
        <c:axId val="797391824"/>
      </c:barChart>
      <c:catAx>
        <c:axId val="797394448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שעות מתחילת האירוע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797391824"/>
        <c:crosses val="autoZero"/>
        <c:auto val="1"/>
        <c:lblAlgn val="ctr"/>
        <c:lblOffset val="100"/>
        <c:tickLblSkip val="12"/>
        <c:noMultiLvlLbl val="0"/>
      </c:catAx>
      <c:valAx>
        <c:axId val="79739182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מ"מ גשם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79739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20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8.969907407407407E-2"/>
                  <c:y val="0.213673965936739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</c:trendlineLbl>
          </c:trendline>
          <c:xVal>
            <c:numRef>
              <c:f>'Alternating Block Method'!$N$7:$N$17</c:f>
              <c:numCache>
                <c:formatCode>General</c:formatCode>
                <c:ptCount val="11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30</c:v>
                </c:pt>
                <c:pt idx="4">
                  <c:v>45</c:v>
                </c:pt>
                <c:pt idx="5">
                  <c:v>60</c:v>
                </c:pt>
                <c:pt idx="6">
                  <c:v>90</c:v>
                </c:pt>
                <c:pt idx="7">
                  <c:v>120</c:v>
                </c:pt>
                <c:pt idx="8">
                  <c:v>180</c:v>
                </c:pt>
                <c:pt idx="9">
                  <c:v>240</c:v>
                </c:pt>
                <c:pt idx="10">
                  <c:v>1440</c:v>
                </c:pt>
              </c:numCache>
            </c:numRef>
          </c:xVal>
          <c:yVal>
            <c:numRef>
              <c:f>'Alternating Block Method'!$O$7:$O$17</c:f>
              <c:numCache>
                <c:formatCode>0.0</c:formatCode>
                <c:ptCount val="11"/>
                <c:pt idx="0">
                  <c:v>28.066666666666666</c:v>
                </c:pt>
                <c:pt idx="1">
                  <c:v>35.274999999999999</c:v>
                </c:pt>
                <c:pt idx="2">
                  <c:v>41.733333333333334</c:v>
                </c:pt>
                <c:pt idx="3">
                  <c:v>49.15</c:v>
                </c:pt>
                <c:pt idx="4">
                  <c:v>56.849999999999994</c:v>
                </c:pt>
                <c:pt idx="5">
                  <c:v>59.5</c:v>
                </c:pt>
                <c:pt idx="6">
                  <c:v>63.15</c:v>
                </c:pt>
                <c:pt idx="7">
                  <c:v>67.599999999999994</c:v>
                </c:pt>
                <c:pt idx="8">
                  <c:v>69.8</c:v>
                </c:pt>
                <c:pt idx="9">
                  <c:v>72</c:v>
                </c:pt>
                <c:pt idx="10">
                  <c:v>195.11999999999998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8A-49A0-B0AE-8EE72CEBC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329560"/>
        <c:axId val="727329888"/>
      </c:scatterChart>
      <c:valAx>
        <c:axId val="72732956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727329888"/>
        <c:crosses val="autoZero"/>
        <c:crossBetween val="midCat"/>
      </c:valAx>
      <c:valAx>
        <c:axId val="72732988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7273295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List" dx="26" fmlaLink="$B$2" fmlaRange="'קטלוג תחנות ופוליגונים'!$B$2:$B$20" sel="7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632460</xdr:colOff>
      <xdr:row>5</xdr:row>
      <xdr:rowOff>134089</xdr:rowOff>
    </xdr:to>
    <xdr:pic>
      <xdr:nvPicPr>
        <xdr:cNvPr id="2" name="Picture 1" descr="Image result for â«×× ×× ××ª×× ××â¬â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23784090" y="0"/>
          <a:ext cx="6385560" cy="13913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99060</xdr:colOff>
      <xdr:row>0</xdr:row>
      <xdr:rowOff>0</xdr:rowOff>
    </xdr:from>
    <xdr:to>
      <xdr:col>16</xdr:col>
      <xdr:colOff>241069</xdr:colOff>
      <xdr:row>40</xdr:row>
      <xdr:rowOff>137159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73278291" y="0"/>
          <a:ext cx="5994169" cy="77571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209550</xdr:colOff>
          <xdr:row>1</xdr:row>
          <xdr:rowOff>0</xdr:rowOff>
        </xdr:from>
        <xdr:to>
          <xdr:col>2</xdr:col>
          <xdr:colOff>85725</xdr:colOff>
          <xdr:row>13</xdr:row>
          <xdr:rowOff>19050</xdr:rowOff>
        </xdr:to>
        <xdr:sp macro="" textlink="">
          <xdr:nvSpPr>
            <xdr:cNvPr id="4098" name="List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45720</xdr:colOff>
      <xdr:row>13</xdr:row>
      <xdr:rowOff>99060</xdr:rowOff>
    </xdr:from>
    <xdr:to>
      <xdr:col>9</xdr:col>
      <xdr:colOff>739140</xdr:colOff>
      <xdr:row>35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82495</xdr:colOff>
      <xdr:row>14</xdr:row>
      <xdr:rowOff>28492</xdr:rowOff>
    </xdr:from>
    <xdr:to>
      <xdr:col>20</xdr:col>
      <xdr:colOff>166315</xdr:colOff>
      <xdr:row>35</xdr:row>
      <xdr:rowOff>121588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105728</xdr:colOff>
      <xdr:row>25</xdr:row>
      <xdr:rowOff>30480</xdr:rowOff>
    </xdr:from>
    <xdr:to>
      <xdr:col>17</xdr:col>
      <xdr:colOff>212408</xdr:colOff>
      <xdr:row>38</xdr:row>
      <xdr:rowOff>163830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537987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1978833533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YD-1724%20-001%20&#1492;&#1504;&#1495;&#1497;&#1493;&#1514;%20&#1500;&#1504;&#1497;&#1492;&#1493;&#1500;%20&#1504;&#1490;&#1512;/&#1514;&#1493;&#1510;&#1512;&#1497;&#1501;/&#1502;&#1495;&#1513;&#1489;&#1493;&#1503;/&#1502;&#1495;&#1513;&#1489;&#1493;&#1503;%20&#1497;&#1506;&#1491;%20&#1504;&#1490;&#1512;%20&#1500;&#1514;&#1499;&#1504;&#1493;&#1503;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סבר"/>
      <sheetName val="מחשבון נגר"/>
      <sheetName val="נתונים"/>
      <sheetName val="בסיס נתונים"/>
      <sheetName val="נפח פיזי במעטפת הספיקות"/>
      <sheetName val="Alternating Block Method"/>
    </sheetNames>
    <sheetDataSet>
      <sheetData sheetId="0" refreshError="1"/>
      <sheetData sheetId="1">
        <row r="2">
          <cell r="K2">
            <v>7</v>
          </cell>
        </row>
      </sheetData>
      <sheetData sheetId="2">
        <row r="2">
          <cell r="A2">
            <v>1</v>
          </cell>
          <cell r="B2" t="str">
            <v>רמת הגולן</v>
          </cell>
          <cell r="C2">
            <v>2496028</v>
          </cell>
          <cell r="D2" t="str">
            <v>מרום גולן פיכמן</v>
          </cell>
          <cell r="E2">
            <v>174.92400000000001</v>
          </cell>
          <cell r="F2">
            <v>0.2</v>
          </cell>
          <cell r="G2">
            <v>17.5</v>
          </cell>
        </row>
        <row r="3">
          <cell r="A3">
            <v>2</v>
          </cell>
          <cell r="B3" t="str">
            <v>עמק החולה ומקורות הירדן</v>
          </cell>
          <cell r="C3">
            <v>311206</v>
          </cell>
          <cell r="D3" t="str">
            <v>איילת שחר</v>
          </cell>
          <cell r="E3">
            <v>110.401</v>
          </cell>
          <cell r="F3">
            <v>0.2</v>
          </cell>
          <cell r="G3">
            <v>16.3</v>
          </cell>
        </row>
        <row r="4">
          <cell r="A4">
            <v>3</v>
          </cell>
          <cell r="B4" t="str">
            <v>גליל מזרחי</v>
          </cell>
          <cell r="C4">
            <v>211890</v>
          </cell>
          <cell r="D4" t="str">
            <v>צפת הר כנען</v>
          </cell>
          <cell r="E4">
            <v>125.99499999999999</v>
          </cell>
          <cell r="F4">
            <v>0.2</v>
          </cell>
          <cell r="G4">
            <v>19</v>
          </cell>
        </row>
        <row r="5">
          <cell r="A5">
            <v>4</v>
          </cell>
          <cell r="B5" t="str">
            <v>גליל מערבי</v>
          </cell>
          <cell r="C5">
            <v>210753</v>
          </cell>
          <cell r="D5" t="str">
            <v>אילון</v>
          </cell>
          <cell r="E5">
            <v>160.79999999999998</v>
          </cell>
          <cell r="G5">
            <v>29.4</v>
          </cell>
        </row>
        <row r="6">
          <cell r="A6">
            <v>5</v>
          </cell>
          <cell r="B6" t="str">
            <v>גליל תחתון מזרחי</v>
          </cell>
          <cell r="C6">
            <v>213600</v>
          </cell>
          <cell r="D6" t="str">
            <v>לביא</v>
          </cell>
          <cell r="E6">
            <v>102.82999999999998</v>
          </cell>
          <cell r="F6">
            <v>0.2</v>
          </cell>
          <cell r="G6">
            <v>18.8</v>
          </cell>
        </row>
        <row r="7">
          <cell r="A7">
            <v>6</v>
          </cell>
          <cell r="B7" t="str">
            <v>גליל תחתון מערבי</v>
          </cell>
          <cell r="C7">
            <v>133651</v>
          </cell>
          <cell r="D7" t="str">
            <v>געש</v>
          </cell>
          <cell r="E7">
            <v>102.82999999999998</v>
          </cell>
          <cell r="G7">
            <v>18.8</v>
          </cell>
        </row>
        <row r="8">
          <cell r="A8">
            <v>7</v>
          </cell>
          <cell r="B8" t="str">
            <v>מישור החוף</v>
          </cell>
          <cell r="C8">
            <v>216101</v>
          </cell>
          <cell r="D8" t="str">
            <v>גזית</v>
          </cell>
          <cell r="E8">
            <v>169.08</v>
          </cell>
          <cell r="G8">
            <v>28.1</v>
          </cell>
        </row>
        <row r="9">
          <cell r="A9">
            <v>8</v>
          </cell>
          <cell r="B9" t="str">
            <v>סובב כנרת ועמק המעיינות</v>
          </cell>
          <cell r="C9">
            <v>320500</v>
          </cell>
          <cell r="D9" t="str">
            <v>דגניה א וצמח</v>
          </cell>
          <cell r="E9">
            <v>94.807000000000002</v>
          </cell>
          <cell r="F9">
            <v>0.2</v>
          </cell>
          <cell r="G9">
            <v>16</v>
          </cell>
        </row>
        <row r="10">
          <cell r="A10">
            <v>9</v>
          </cell>
          <cell r="B10" t="str">
            <v>הגלבוע ומזרח עמק יזרעאל</v>
          </cell>
          <cell r="C10">
            <v>136900</v>
          </cell>
          <cell r="D10" t="str">
            <v>לוד נמל תעופה</v>
          </cell>
          <cell r="E10">
            <v>110.17499999999998</v>
          </cell>
          <cell r="F10">
            <v>0.2</v>
          </cell>
          <cell r="G10">
            <v>20.8</v>
          </cell>
        </row>
        <row r="11">
          <cell r="A11">
            <v>10</v>
          </cell>
          <cell r="B11" t="str">
            <v>עמק יזרעאל</v>
          </cell>
          <cell r="C11">
            <v>241414</v>
          </cell>
          <cell r="D11" t="str">
            <v>אריאל</v>
          </cell>
          <cell r="E11">
            <v>110.17499999999998</v>
          </cell>
          <cell r="G11">
            <v>20.8</v>
          </cell>
        </row>
        <row r="12">
          <cell r="A12">
            <v>11</v>
          </cell>
          <cell r="B12" t="str">
            <v>השפלה</v>
          </cell>
          <cell r="C12">
            <v>141747</v>
          </cell>
          <cell r="D12" t="str">
            <v>נגבה</v>
          </cell>
          <cell r="E12">
            <v>179.28</v>
          </cell>
          <cell r="G12">
            <v>25</v>
          </cell>
        </row>
        <row r="13">
          <cell r="A13">
            <v>12</v>
          </cell>
          <cell r="B13" t="str">
            <v>הרי יהודה ושומרון מערב</v>
          </cell>
          <cell r="C13">
            <v>246551</v>
          </cell>
          <cell r="D13" t="str">
            <v>בית ג'ימל</v>
          </cell>
          <cell r="E13">
            <v>141.36299999999997</v>
          </cell>
          <cell r="G13">
            <v>18.2</v>
          </cell>
        </row>
        <row r="14">
          <cell r="A14">
            <v>13</v>
          </cell>
          <cell r="B14" t="str">
            <v>הרי יהודה ושומרון מזרח</v>
          </cell>
          <cell r="C14">
            <v>144873</v>
          </cell>
          <cell r="D14" t="str">
            <v>חוות בשור וניר יצחק</v>
          </cell>
          <cell r="E14">
            <v>124.63899999999998</v>
          </cell>
          <cell r="F14">
            <v>0.2</v>
          </cell>
          <cell r="G14">
            <v>17.600000000000001</v>
          </cell>
        </row>
        <row r="15">
          <cell r="A15">
            <v>14</v>
          </cell>
          <cell r="B15" t="str">
            <v>עוטף עזה צפון</v>
          </cell>
          <cell r="C15">
            <v>251691</v>
          </cell>
          <cell r="D15" t="str">
            <v>באר שבע</v>
          </cell>
          <cell r="E15">
            <v>145.79999999999998</v>
          </cell>
          <cell r="G15">
            <v>24.7</v>
          </cell>
        </row>
        <row r="16">
          <cell r="A16">
            <v>15</v>
          </cell>
          <cell r="B16" t="str">
            <v>שפלה דרומית</v>
          </cell>
          <cell r="C16">
            <v>330170</v>
          </cell>
          <cell r="D16" t="str">
            <v>יריחו וגילגל</v>
          </cell>
          <cell r="E16">
            <v>148.79999999999998</v>
          </cell>
          <cell r="G16">
            <v>21.2</v>
          </cell>
        </row>
        <row r="17">
          <cell r="A17">
            <v>16</v>
          </cell>
          <cell r="B17" t="str">
            <v>עוטף עזה דרום</v>
          </cell>
          <cell r="E17">
            <v>84.719999999999985</v>
          </cell>
          <cell r="G17">
            <v>14.9</v>
          </cell>
        </row>
        <row r="18">
          <cell r="A18">
            <v>17</v>
          </cell>
          <cell r="B18" t="str">
            <v>באר שבע</v>
          </cell>
          <cell r="E18">
            <v>73.8</v>
          </cell>
          <cell r="G18">
            <v>13.9</v>
          </cell>
        </row>
        <row r="19">
          <cell r="A19">
            <v>18</v>
          </cell>
          <cell r="B19" t="str">
            <v>הנגב בקעת הירדן והערבה</v>
          </cell>
          <cell r="E19">
            <v>66.556999999999988</v>
          </cell>
          <cell r="F19">
            <v>0.2</v>
          </cell>
          <cell r="G19">
            <v>12.3</v>
          </cell>
        </row>
        <row r="20">
          <cell r="A20">
            <v>19</v>
          </cell>
          <cell r="B20" t="str">
            <v>אילת</v>
          </cell>
          <cell r="E20">
            <v>65.652999999999992</v>
          </cell>
          <cell r="G20">
            <v>11.3</v>
          </cell>
        </row>
      </sheetData>
      <sheetData sheetId="3">
        <row r="1">
          <cell r="A1" t="str">
            <v>מק"ט אזור גשם</v>
          </cell>
          <cell r="B1" t="str">
            <v>שם אזור גשם</v>
          </cell>
          <cell r="C1" t="str">
            <v>מס'
תחנה</v>
          </cell>
          <cell r="D1" t="str">
            <v>שם תחנה</v>
          </cell>
          <cell r="E1" t="str">
            <v>תקופת
חזרה</v>
          </cell>
          <cell r="F1" t="str">
            <v>הסתברות
%</v>
          </cell>
          <cell r="G1" t="str">
            <v>10 דק' - מ"מ לשעה</v>
          </cell>
          <cell r="H1" t="str">
            <v>15 דק' - מ"מ לשעה</v>
          </cell>
          <cell r="I1" t="str">
            <v>20  דק' - מ"מ לשעה</v>
          </cell>
          <cell r="J1" t="str">
            <v>30  דק' - מ"מ לשעה</v>
          </cell>
          <cell r="K1" t="str">
            <v>45  דק' - מ"מ לשעה</v>
          </cell>
          <cell r="L1" t="str">
            <v>60  דק' - מ"מ לשעה</v>
          </cell>
          <cell r="M1" t="str">
            <v>90 דק' - מ"מ לשעה</v>
          </cell>
          <cell r="N1" t="str">
            <v>120 דק' - מ"מ לשעה</v>
          </cell>
          <cell r="O1" t="str">
            <v>180 דק' - מ"מ לשעה</v>
          </cell>
          <cell r="P1" t="str">
            <v>240 דק' - מ"מ לשעה</v>
          </cell>
          <cell r="Q1" t="str">
            <v>מ"מ ליום</v>
          </cell>
        </row>
        <row r="2">
          <cell r="A2">
            <v>1</v>
          </cell>
          <cell r="B2" t="str">
            <v>רמת הגולן</v>
          </cell>
          <cell r="C2">
            <v>2496028</v>
          </cell>
          <cell r="D2" t="str">
            <v>מרום גולן פיכמן</v>
          </cell>
          <cell r="E2">
            <v>1000</v>
          </cell>
          <cell r="F2">
            <v>0.1</v>
          </cell>
          <cell r="G2">
            <v>148.6</v>
          </cell>
          <cell r="H2">
            <v>128.80000000000001</v>
          </cell>
          <cell r="I2">
            <v>111</v>
          </cell>
          <cell r="J2">
            <v>82.5</v>
          </cell>
          <cell r="K2">
            <v>55.1</v>
          </cell>
          <cell r="L2">
            <v>40.299999999999997</v>
          </cell>
          <cell r="M2">
            <v>25.3</v>
          </cell>
          <cell r="N2">
            <v>21.5</v>
          </cell>
          <cell r="O2">
            <v>19.5</v>
          </cell>
          <cell r="P2">
            <v>16.899999999999999</v>
          </cell>
          <cell r="Q2">
            <v>270.29599999999994</v>
          </cell>
        </row>
        <row r="3">
          <cell r="A3">
            <v>1</v>
          </cell>
          <cell r="B3" t="str">
            <v>רמת הגולן</v>
          </cell>
          <cell r="C3">
            <v>2496028</v>
          </cell>
          <cell r="D3" t="str">
            <v>מרום גולן פיכמן</v>
          </cell>
          <cell r="E3">
            <v>500</v>
          </cell>
          <cell r="F3">
            <v>0.2</v>
          </cell>
          <cell r="G3">
            <v>132.6</v>
          </cell>
          <cell r="H3">
            <v>113</v>
          </cell>
          <cell r="I3">
            <v>97.1</v>
          </cell>
          <cell r="J3">
            <v>72.599999999999994</v>
          </cell>
          <cell r="K3">
            <v>49.4</v>
          </cell>
          <cell r="L3">
            <v>36.700000000000003</v>
          </cell>
          <cell r="M3">
            <v>23.8</v>
          </cell>
          <cell r="N3">
            <v>20.399999999999999</v>
          </cell>
          <cell r="O3">
            <v>18.399999999999999</v>
          </cell>
          <cell r="P3">
            <v>16</v>
          </cell>
          <cell r="Q3">
            <v>246.45299999999997</v>
          </cell>
        </row>
        <row r="4">
          <cell r="A4">
            <v>1</v>
          </cell>
          <cell r="B4" t="str">
            <v>רמת הגולן</v>
          </cell>
          <cell r="C4">
            <v>2496028</v>
          </cell>
          <cell r="D4" t="str">
            <v>מרום גולן פיכמן</v>
          </cell>
          <cell r="E4">
            <v>200</v>
          </cell>
          <cell r="F4">
            <v>0.5</v>
          </cell>
          <cell r="G4">
            <v>113.4</v>
          </cell>
          <cell r="H4">
            <v>94.7</v>
          </cell>
          <cell r="I4">
            <v>81</v>
          </cell>
          <cell r="J4">
            <v>61</v>
          </cell>
          <cell r="K4">
            <v>42.5</v>
          </cell>
          <cell r="L4">
            <v>32.299999999999997</v>
          </cell>
          <cell r="M4">
            <v>21.8</v>
          </cell>
          <cell r="N4">
            <v>18.8</v>
          </cell>
          <cell r="O4">
            <v>16.899999999999999</v>
          </cell>
          <cell r="P4">
            <v>14.8</v>
          </cell>
          <cell r="Q4">
            <v>216.73399999999998</v>
          </cell>
        </row>
        <row r="5">
          <cell r="A5">
            <v>1</v>
          </cell>
          <cell r="B5" t="str">
            <v>רמת הגולן</v>
          </cell>
          <cell r="C5">
            <v>2496028</v>
          </cell>
          <cell r="D5" t="str">
            <v>מרום גולן פיכמן</v>
          </cell>
          <cell r="E5">
            <v>100</v>
          </cell>
          <cell r="F5">
            <v>1</v>
          </cell>
          <cell r="G5">
            <v>100.2</v>
          </cell>
          <cell r="H5">
            <v>82.5</v>
          </cell>
          <cell r="I5">
            <v>70.3</v>
          </cell>
          <cell r="J5">
            <v>53.2</v>
          </cell>
          <cell r="K5">
            <v>37.799999999999997</v>
          </cell>
          <cell r="L5">
            <v>29.2</v>
          </cell>
          <cell r="M5">
            <v>20.3</v>
          </cell>
          <cell r="N5">
            <v>17.7</v>
          </cell>
          <cell r="O5">
            <v>15.8</v>
          </cell>
          <cell r="P5">
            <v>13.8</v>
          </cell>
          <cell r="Q5">
            <v>195.37699999999998</v>
          </cell>
        </row>
        <row r="6">
          <cell r="A6">
            <v>1</v>
          </cell>
          <cell r="B6" t="str">
            <v>רמת הגולן</v>
          </cell>
          <cell r="C6">
            <v>2496028</v>
          </cell>
          <cell r="D6" t="str">
            <v>מרום גולן פיכמן</v>
          </cell>
          <cell r="E6">
            <v>50</v>
          </cell>
          <cell r="F6">
            <v>2</v>
          </cell>
          <cell r="G6">
            <v>88</v>
          </cell>
          <cell r="H6">
            <v>71.400000000000006</v>
          </cell>
          <cell r="I6">
            <v>60.7</v>
          </cell>
          <cell r="J6">
            <v>46.2</v>
          </cell>
          <cell r="K6">
            <v>33.4</v>
          </cell>
          <cell r="L6">
            <v>26.3</v>
          </cell>
          <cell r="M6">
            <v>18.899999999999999</v>
          </cell>
          <cell r="N6">
            <v>16.5</v>
          </cell>
          <cell r="O6">
            <v>14.7</v>
          </cell>
          <cell r="P6">
            <v>12.9</v>
          </cell>
          <cell r="Q6">
            <v>174.92400000000001</v>
          </cell>
        </row>
        <row r="7">
          <cell r="A7">
            <v>1</v>
          </cell>
          <cell r="B7" t="str">
            <v>רמת הגולן</v>
          </cell>
          <cell r="C7">
            <v>2496028</v>
          </cell>
          <cell r="D7" t="str">
            <v>מרום גולן פיכמן</v>
          </cell>
          <cell r="E7">
            <v>25</v>
          </cell>
          <cell r="F7">
            <v>4</v>
          </cell>
          <cell r="G7">
            <v>76.8</v>
          </cell>
          <cell r="H7">
            <v>61.4</v>
          </cell>
          <cell r="I7">
            <v>52.1</v>
          </cell>
          <cell r="J7">
            <v>39.9</v>
          </cell>
          <cell r="K7">
            <v>29.4</v>
          </cell>
          <cell r="L7">
            <v>23.6</v>
          </cell>
          <cell r="M7">
            <v>17.399999999999999</v>
          </cell>
          <cell r="N7">
            <v>15.4</v>
          </cell>
          <cell r="O7">
            <v>13.6</v>
          </cell>
          <cell r="P7">
            <v>12</v>
          </cell>
          <cell r="Q7">
            <v>155.149</v>
          </cell>
        </row>
        <row r="8">
          <cell r="A8">
            <v>1</v>
          </cell>
          <cell r="B8" t="str">
            <v>רמת הגולן</v>
          </cell>
          <cell r="C8">
            <v>2496028</v>
          </cell>
          <cell r="D8" t="str">
            <v>מרום גולן פיכמן</v>
          </cell>
          <cell r="E8">
            <v>20</v>
          </cell>
          <cell r="F8">
            <v>5</v>
          </cell>
          <cell r="G8">
            <v>73.3</v>
          </cell>
          <cell r="H8">
            <v>58.4</v>
          </cell>
          <cell r="I8">
            <v>49.5</v>
          </cell>
          <cell r="J8">
            <v>38</v>
          </cell>
          <cell r="K8">
            <v>28.2</v>
          </cell>
          <cell r="L8">
            <v>22.7</v>
          </cell>
          <cell r="M8">
            <v>17</v>
          </cell>
          <cell r="N8">
            <v>15</v>
          </cell>
          <cell r="O8">
            <v>13.2</v>
          </cell>
          <cell r="P8">
            <v>11.7</v>
          </cell>
          <cell r="Q8">
            <v>148.934</v>
          </cell>
        </row>
        <row r="9">
          <cell r="A9">
            <v>1</v>
          </cell>
          <cell r="B9" t="str">
            <v>רמת הגולן</v>
          </cell>
          <cell r="C9">
            <v>2496028</v>
          </cell>
          <cell r="D9" t="str">
            <v>מרום גולן פיכמן</v>
          </cell>
          <cell r="E9">
            <v>10</v>
          </cell>
          <cell r="F9">
            <v>10</v>
          </cell>
          <cell r="G9">
            <v>62.9</v>
          </cell>
          <cell r="H9">
            <v>49.6</v>
          </cell>
          <cell r="I9">
            <v>41.9</v>
          </cell>
          <cell r="J9">
            <v>32.4</v>
          </cell>
          <cell r="K9">
            <v>24.5</v>
          </cell>
          <cell r="L9">
            <v>20.100000000000001</v>
          </cell>
          <cell r="M9">
            <v>15.5</v>
          </cell>
          <cell r="N9">
            <v>13.8</v>
          </cell>
          <cell r="O9">
            <v>12.1</v>
          </cell>
          <cell r="P9">
            <v>10.7</v>
          </cell>
          <cell r="Q9">
            <v>129.72399999999999</v>
          </cell>
        </row>
        <row r="10">
          <cell r="A10">
            <v>1</v>
          </cell>
          <cell r="B10" t="str">
            <v>רמת הגולן</v>
          </cell>
          <cell r="C10">
            <v>2496028</v>
          </cell>
          <cell r="D10" t="str">
            <v>מרום גולן פיכמן</v>
          </cell>
          <cell r="E10">
            <v>5</v>
          </cell>
          <cell r="F10">
            <v>20</v>
          </cell>
          <cell r="G10">
            <v>53</v>
          </cell>
          <cell r="H10">
            <v>41.4</v>
          </cell>
          <cell r="I10">
            <v>35</v>
          </cell>
          <cell r="J10">
            <v>27.2</v>
          </cell>
          <cell r="K10">
            <v>20.9</v>
          </cell>
          <cell r="L10">
            <v>17.5</v>
          </cell>
          <cell r="M10">
            <v>14</v>
          </cell>
          <cell r="N10">
            <v>12.5</v>
          </cell>
          <cell r="O10">
            <v>10.8</v>
          </cell>
          <cell r="P10">
            <v>9.6</v>
          </cell>
          <cell r="Q10">
            <v>110.401</v>
          </cell>
        </row>
        <row r="11">
          <cell r="A11">
            <v>1</v>
          </cell>
          <cell r="B11" t="str">
            <v>רמת הגולן</v>
          </cell>
          <cell r="C11">
            <v>2496028</v>
          </cell>
          <cell r="D11" t="str">
            <v>מרום גולן פיכמן</v>
          </cell>
          <cell r="E11">
            <v>2</v>
          </cell>
          <cell r="F11">
            <v>50</v>
          </cell>
          <cell r="G11">
            <v>39.700000000000003</v>
          </cell>
          <cell r="H11">
            <v>30.9</v>
          </cell>
          <cell r="I11">
            <v>26.2</v>
          </cell>
          <cell r="J11">
            <v>20.5</v>
          </cell>
          <cell r="K11">
            <v>16.2</v>
          </cell>
          <cell r="L11">
            <v>13.9</v>
          </cell>
          <cell r="M11">
            <v>11.7</v>
          </cell>
          <cell r="N11">
            <v>10.5</v>
          </cell>
          <cell r="O11">
            <v>9</v>
          </cell>
          <cell r="P11">
            <v>7.9</v>
          </cell>
          <cell r="Q11">
            <v>82.60299999999998</v>
          </cell>
        </row>
        <row r="12">
          <cell r="A12">
            <v>1</v>
          </cell>
          <cell r="B12" t="str">
            <v>רמת הגולן</v>
          </cell>
          <cell r="C12">
            <v>2496028</v>
          </cell>
          <cell r="D12" t="str">
            <v>מרום גולן פיכמן</v>
          </cell>
          <cell r="E12">
            <v>1.01</v>
          </cell>
          <cell r="F12">
            <v>99</v>
          </cell>
          <cell r="G12">
            <v>22.6</v>
          </cell>
          <cell r="H12">
            <v>18.8</v>
          </cell>
          <cell r="I12">
            <v>16.3</v>
          </cell>
          <cell r="J12">
            <v>12.9</v>
          </cell>
          <cell r="K12">
            <v>10.199999999999999</v>
          </cell>
          <cell r="L12">
            <v>9</v>
          </cell>
          <cell r="M12">
            <v>7.9</v>
          </cell>
          <cell r="N12">
            <v>7</v>
          </cell>
          <cell r="O12">
            <v>5.7</v>
          </cell>
          <cell r="P12">
            <v>4.8</v>
          </cell>
          <cell r="Q12">
            <v>41.809999999999995</v>
          </cell>
        </row>
        <row r="13">
          <cell r="A13">
            <v>2</v>
          </cell>
          <cell r="B13" t="str">
            <v>עמק החולה ומקורות הירדן</v>
          </cell>
          <cell r="C13">
            <v>311206</v>
          </cell>
          <cell r="D13" t="str">
            <v>איילת שחר</v>
          </cell>
          <cell r="E13">
            <v>1000</v>
          </cell>
          <cell r="F13">
            <v>0.1</v>
          </cell>
          <cell r="G13">
            <v>142.9</v>
          </cell>
          <cell r="H13">
            <v>132.80000000000001</v>
          </cell>
          <cell r="I13">
            <v>117.5</v>
          </cell>
          <cell r="J13">
            <v>100.4</v>
          </cell>
          <cell r="K13">
            <v>75</v>
          </cell>
          <cell r="L13">
            <v>52.5</v>
          </cell>
          <cell r="M13">
            <v>31.3</v>
          </cell>
          <cell r="N13">
            <v>23.5</v>
          </cell>
          <cell r="O13">
            <v>17.100000000000001</v>
          </cell>
          <cell r="P13">
            <v>14.7</v>
          </cell>
          <cell r="Q13">
            <v>165.20599999999996</v>
          </cell>
        </row>
        <row r="14">
          <cell r="A14">
            <v>2</v>
          </cell>
          <cell r="B14" t="str">
            <v>עמק החולה ומקורות הירדן</v>
          </cell>
          <cell r="C14">
            <v>311206</v>
          </cell>
          <cell r="D14" t="str">
            <v>איילת שחר</v>
          </cell>
          <cell r="E14">
            <v>500</v>
          </cell>
          <cell r="F14">
            <v>0.2</v>
          </cell>
          <cell r="G14">
            <v>129.30000000000001</v>
          </cell>
          <cell r="H14">
            <v>118</v>
          </cell>
          <cell r="I14">
            <v>103.3</v>
          </cell>
          <cell r="J14">
            <v>86.9</v>
          </cell>
          <cell r="K14">
            <v>65.3</v>
          </cell>
          <cell r="L14">
            <v>46.6</v>
          </cell>
          <cell r="M14">
            <v>28.8</v>
          </cell>
          <cell r="N14">
            <v>21.9</v>
          </cell>
          <cell r="O14">
            <v>16.2</v>
          </cell>
          <cell r="P14">
            <v>13.9</v>
          </cell>
          <cell r="Q14">
            <v>151.75899999999999</v>
          </cell>
        </row>
        <row r="15">
          <cell r="A15">
            <v>2</v>
          </cell>
          <cell r="B15" t="str">
            <v>עמק החולה ומקורות הירדן</v>
          </cell>
          <cell r="C15">
            <v>311206</v>
          </cell>
          <cell r="D15" t="str">
            <v>איילת שחר</v>
          </cell>
          <cell r="E15">
            <v>200</v>
          </cell>
          <cell r="F15">
            <v>0.5</v>
          </cell>
          <cell r="G15">
            <v>112.2</v>
          </cell>
          <cell r="H15">
            <v>99.9</v>
          </cell>
          <cell r="I15">
            <v>86.3</v>
          </cell>
          <cell r="J15">
            <v>71.099999999999994</v>
          </cell>
          <cell r="K15">
            <v>53.8</v>
          </cell>
          <cell r="L15">
            <v>39.5</v>
          </cell>
          <cell r="M15">
            <v>25.5</v>
          </cell>
          <cell r="N15">
            <v>19.899999999999999</v>
          </cell>
          <cell r="O15">
            <v>14.9</v>
          </cell>
          <cell r="P15">
            <v>12.8</v>
          </cell>
          <cell r="Q15">
            <v>134.809</v>
          </cell>
        </row>
        <row r="16">
          <cell r="A16">
            <v>2</v>
          </cell>
          <cell r="B16" t="str">
            <v>עמק החולה ומקורות הירדן</v>
          </cell>
          <cell r="C16">
            <v>311206</v>
          </cell>
          <cell r="D16" t="str">
            <v>איילת שחר</v>
          </cell>
          <cell r="E16">
            <v>100</v>
          </cell>
          <cell r="F16">
            <v>1</v>
          </cell>
          <cell r="G16">
            <v>99.8</v>
          </cell>
          <cell r="H16">
            <v>87.3</v>
          </cell>
          <cell r="I16">
            <v>74.599999999999994</v>
          </cell>
          <cell r="J16">
            <v>60.6</v>
          </cell>
          <cell r="K16">
            <v>46</v>
          </cell>
          <cell r="L16">
            <v>34.5</v>
          </cell>
          <cell r="M16">
            <v>23</v>
          </cell>
          <cell r="N16">
            <v>18.3</v>
          </cell>
          <cell r="O16">
            <v>13.9</v>
          </cell>
          <cell r="P16">
            <v>11.9</v>
          </cell>
          <cell r="Q16">
            <v>122.37899999999999</v>
          </cell>
        </row>
        <row r="17">
          <cell r="A17">
            <v>2</v>
          </cell>
          <cell r="B17" t="str">
            <v>עמק החולה ומקורות הירדן</v>
          </cell>
          <cell r="C17">
            <v>311206</v>
          </cell>
          <cell r="D17" t="str">
            <v>איילת שחר</v>
          </cell>
          <cell r="E17">
            <v>50</v>
          </cell>
          <cell r="F17">
            <v>2</v>
          </cell>
          <cell r="G17">
            <v>87.8</v>
          </cell>
          <cell r="H17">
            <v>75.400000000000006</v>
          </cell>
          <cell r="I17">
            <v>63.8</v>
          </cell>
          <cell r="J17">
            <v>51.1</v>
          </cell>
          <cell r="K17">
            <v>39</v>
          </cell>
          <cell r="L17">
            <v>29.9</v>
          </cell>
          <cell r="M17">
            <v>20.6</v>
          </cell>
          <cell r="N17">
            <v>16.7</v>
          </cell>
          <cell r="O17">
            <v>12.8</v>
          </cell>
          <cell r="P17">
            <v>11</v>
          </cell>
          <cell r="Q17">
            <v>110.401</v>
          </cell>
        </row>
        <row r="18">
          <cell r="A18">
            <v>2</v>
          </cell>
          <cell r="B18" t="str">
            <v>עמק החולה ומקורות הירדן</v>
          </cell>
          <cell r="C18">
            <v>311206</v>
          </cell>
          <cell r="D18" t="str">
            <v>איילת שחר</v>
          </cell>
          <cell r="E18">
            <v>25</v>
          </cell>
          <cell r="F18">
            <v>4</v>
          </cell>
          <cell r="G18">
            <v>76.2</v>
          </cell>
          <cell r="H18">
            <v>64.2</v>
          </cell>
          <cell r="I18">
            <v>53.9</v>
          </cell>
          <cell r="J18">
            <v>42.5</v>
          </cell>
          <cell r="K18">
            <v>32.6</v>
          </cell>
          <cell r="L18">
            <v>25.5</v>
          </cell>
          <cell r="M18">
            <v>18.2</v>
          </cell>
          <cell r="N18">
            <v>15</v>
          </cell>
          <cell r="O18">
            <v>11.6</v>
          </cell>
          <cell r="P18">
            <v>10</v>
          </cell>
          <cell r="Q18">
            <v>98.535999999999987</v>
          </cell>
        </row>
        <row r="19">
          <cell r="A19">
            <v>2</v>
          </cell>
          <cell r="B19" t="str">
            <v>עמק החולה ומקורות הירדן</v>
          </cell>
          <cell r="C19">
            <v>311206</v>
          </cell>
          <cell r="D19" t="str">
            <v>איילת שחר</v>
          </cell>
          <cell r="E19">
            <v>20</v>
          </cell>
          <cell r="F19">
            <v>5</v>
          </cell>
          <cell r="G19">
            <v>72.5</v>
          </cell>
          <cell r="H19">
            <v>60.7</v>
          </cell>
          <cell r="I19">
            <v>50.8</v>
          </cell>
          <cell r="J19">
            <v>39.9</v>
          </cell>
          <cell r="K19">
            <v>30.7</v>
          </cell>
          <cell r="L19">
            <v>24.2</v>
          </cell>
          <cell r="M19">
            <v>17.399999999999999</v>
          </cell>
          <cell r="N19">
            <v>14.4</v>
          </cell>
          <cell r="O19">
            <v>11.2</v>
          </cell>
          <cell r="P19">
            <v>9.6999999999999993</v>
          </cell>
          <cell r="Q19">
            <v>94.807000000000002</v>
          </cell>
        </row>
        <row r="20">
          <cell r="A20">
            <v>2</v>
          </cell>
          <cell r="B20" t="str">
            <v>עמק החולה ומקורות הירדן</v>
          </cell>
          <cell r="C20">
            <v>311206</v>
          </cell>
          <cell r="D20" t="str">
            <v>איילת שחר</v>
          </cell>
          <cell r="E20">
            <v>10</v>
          </cell>
          <cell r="F20">
            <v>10</v>
          </cell>
          <cell r="G20">
            <v>61.1</v>
          </cell>
          <cell r="H20">
            <v>50.3</v>
          </cell>
          <cell r="I20">
            <v>41.7</v>
          </cell>
          <cell r="J20">
            <v>32.4</v>
          </cell>
          <cell r="K20">
            <v>25</v>
          </cell>
          <cell r="L20">
            <v>20.2</v>
          </cell>
          <cell r="M20">
            <v>15</v>
          </cell>
          <cell r="N20">
            <v>12.6</v>
          </cell>
          <cell r="O20">
            <v>10</v>
          </cell>
          <cell r="P20">
            <v>8.6</v>
          </cell>
          <cell r="Q20">
            <v>83.054999999999993</v>
          </cell>
        </row>
        <row r="21">
          <cell r="A21">
            <v>2</v>
          </cell>
          <cell r="B21" t="str">
            <v>עמק החולה ומקורות הירדן</v>
          </cell>
          <cell r="C21">
            <v>311206</v>
          </cell>
          <cell r="D21" t="str">
            <v>איילת שחר</v>
          </cell>
          <cell r="E21">
            <v>5</v>
          </cell>
          <cell r="F21">
            <v>20</v>
          </cell>
          <cell r="G21">
            <v>49.7</v>
          </cell>
          <cell r="H21">
            <v>40.1</v>
          </cell>
          <cell r="I21">
            <v>33.1</v>
          </cell>
          <cell r="J21">
            <v>25.4</v>
          </cell>
          <cell r="K21">
            <v>19.7</v>
          </cell>
          <cell r="L21">
            <v>16.3</v>
          </cell>
          <cell r="M21">
            <v>12.5</v>
          </cell>
          <cell r="N21">
            <v>10.7</v>
          </cell>
          <cell r="O21">
            <v>8.5</v>
          </cell>
          <cell r="P21">
            <v>7.4</v>
          </cell>
          <cell r="Q21">
            <v>70.963999999999984</v>
          </cell>
        </row>
        <row r="22">
          <cell r="A22">
            <v>2</v>
          </cell>
          <cell r="B22" t="str">
            <v>עמק החולה ומקורות הירדן</v>
          </cell>
          <cell r="C22">
            <v>311206</v>
          </cell>
          <cell r="D22" t="str">
            <v>איילת שחר</v>
          </cell>
          <cell r="E22">
            <v>2</v>
          </cell>
          <cell r="F22">
            <v>50</v>
          </cell>
          <cell r="G22">
            <v>33.5</v>
          </cell>
          <cell r="H22">
            <v>26.4</v>
          </cell>
          <cell r="I22">
            <v>21.8</v>
          </cell>
          <cell r="J22">
            <v>16.600000000000001</v>
          </cell>
          <cell r="K22">
            <v>13</v>
          </cell>
          <cell r="L22">
            <v>11</v>
          </cell>
          <cell r="M22">
            <v>8.8000000000000007</v>
          </cell>
          <cell r="N22">
            <v>7.7</v>
          </cell>
          <cell r="O22">
            <v>6.2</v>
          </cell>
          <cell r="P22">
            <v>5.3</v>
          </cell>
          <cell r="Q22">
            <v>53.222999999999999</v>
          </cell>
        </row>
        <row r="23">
          <cell r="A23">
            <v>2</v>
          </cell>
          <cell r="B23" t="str">
            <v>עמק החולה ומקורות הירדן</v>
          </cell>
          <cell r="C23">
            <v>311206</v>
          </cell>
          <cell r="D23" t="str">
            <v>איילת שחר</v>
          </cell>
          <cell r="E23">
            <v>1.01</v>
          </cell>
          <cell r="F23">
            <v>99</v>
          </cell>
          <cell r="G23">
            <v>11.2</v>
          </cell>
          <cell r="H23">
            <v>9</v>
          </cell>
          <cell r="I23">
            <v>7.9</v>
          </cell>
          <cell r="J23">
            <v>6.4</v>
          </cell>
          <cell r="K23">
            <v>5</v>
          </cell>
          <cell r="L23">
            <v>4.3</v>
          </cell>
          <cell r="M23">
            <v>3.3</v>
          </cell>
          <cell r="N23">
            <v>2.7</v>
          </cell>
          <cell r="O23">
            <v>2.1</v>
          </cell>
          <cell r="P23">
            <v>1.8</v>
          </cell>
          <cell r="Q23">
            <v>25.99</v>
          </cell>
        </row>
        <row r="24">
          <cell r="A24">
            <v>3</v>
          </cell>
          <cell r="B24" t="str">
            <v>גליל מזרחי</v>
          </cell>
          <cell r="C24">
            <v>211890</v>
          </cell>
          <cell r="D24" t="str">
            <v>צפת הר כנען</v>
          </cell>
          <cell r="E24">
            <v>1000</v>
          </cell>
          <cell r="F24">
            <v>0.1</v>
          </cell>
          <cell r="G24">
            <v>115.5</v>
          </cell>
          <cell r="H24">
            <v>87.6</v>
          </cell>
          <cell r="I24">
            <v>70.8</v>
          </cell>
          <cell r="J24">
            <v>54.6</v>
          </cell>
          <cell r="K24">
            <v>44.5</v>
          </cell>
          <cell r="L24">
            <v>38.799999999999997</v>
          </cell>
          <cell r="M24">
            <v>33.200000000000003</v>
          </cell>
          <cell r="N24">
            <v>28.8</v>
          </cell>
          <cell r="O24">
            <v>25.7</v>
          </cell>
          <cell r="P24">
            <v>23.1</v>
          </cell>
          <cell r="Q24">
            <v>168.36999999999998</v>
          </cell>
        </row>
        <row r="25">
          <cell r="A25">
            <v>3</v>
          </cell>
          <cell r="B25" t="str">
            <v>גליל מזרחי</v>
          </cell>
          <cell r="C25">
            <v>211890</v>
          </cell>
          <cell r="D25" t="str">
            <v>צפת הר כנען</v>
          </cell>
          <cell r="E25">
            <v>500</v>
          </cell>
          <cell r="F25">
            <v>0.2</v>
          </cell>
          <cell r="G25">
            <v>108.6</v>
          </cell>
          <cell r="H25">
            <v>82.8</v>
          </cell>
          <cell r="I25">
            <v>67.099999999999994</v>
          </cell>
          <cell r="J25">
            <v>51.8</v>
          </cell>
          <cell r="K25">
            <v>42.2</v>
          </cell>
          <cell r="L25">
            <v>36.799999999999997</v>
          </cell>
          <cell r="M25">
            <v>31.2</v>
          </cell>
          <cell r="N25">
            <v>27.1</v>
          </cell>
          <cell r="O25">
            <v>23.9</v>
          </cell>
          <cell r="P25">
            <v>21.5</v>
          </cell>
          <cell r="Q25">
            <v>158.65199999999999</v>
          </cell>
        </row>
        <row r="26">
          <cell r="A26">
            <v>3</v>
          </cell>
          <cell r="B26" t="str">
            <v>גליל מזרחי</v>
          </cell>
          <cell r="C26">
            <v>211890</v>
          </cell>
          <cell r="D26" t="str">
            <v>צפת הר כנען</v>
          </cell>
          <cell r="E26">
            <v>200</v>
          </cell>
          <cell r="F26">
            <v>0.5</v>
          </cell>
          <cell r="G26">
            <v>99.1</v>
          </cell>
          <cell r="H26">
            <v>76.099999999999994</v>
          </cell>
          <cell r="I26">
            <v>62</v>
          </cell>
          <cell r="J26">
            <v>48</v>
          </cell>
          <cell r="K26">
            <v>39</v>
          </cell>
          <cell r="L26">
            <v>33.9</v>
          </cell>
          <cell r="M26">
            <v>28.4</v>
          </cell>
          <cell r="N26">
            <v>24.7</v>
          </cell>
          <cell r="O26">
            <v>21.5</v>
          </cell>
          <cell r="P26">
            <v>19.3</v>
          </cell>
          <cell r="Q26">
            <v>145.76999999999998</v>
          </cell>
        </row>
        <row r="27">
          <cell r="A27">
            <v>3</v>
          </cell>
          <cell r="B27" t="str">
            <v>גליל מזרחי</v>
          </cell>
          <cell r="C27">
            <v>211890</v>
          </cell>
          <cell r="D27" t="str">
            <v>צפת הר כנען</v>
          </cell>
          <cell r="E27">
            <v>100</v>
          </cell>
          <cell r="F27">
            <v>1</v>
          </cell>
          <cell r="G27">
            <v>91.5</v>
          </cell>
          <cell r="H27">
            <v>70.7</v>
          </cell>
          <cell r="I27">
            <v>57.8</v>
          </cell>
          <cell r="J27">
            <v>44.9</v>
          </cell>
          <cell r="K27">
            <v>36.5</v>
          </cell>
          <cell r="L27">
            <v>31.5</v>
          </cell>
          <cell r="M27">
            <v>26.2</v>
          </cell>
          <cell r="N27">
            <v>22.7</v>
          </cell>
          <cell r="O27">
            <v>19.600000000000001</v>
          </cell>
          <cell r="P27">
            <v>17.600000000000001</v>
          </cell>
          <cell r="Q27">
            <v>136.05199999999999</v>
          </cell>
        </row>
        <row r="28">
          <cell r="A28">
            <v>3</v>
          </cell>
          <cell r="B28" t="str">
            <v>גליל מזרחי</v>
          </cell>
          <cell r="C28">
            <v>211890</v>
          </cell>
          <cell r="D28" t="str">
            <v>צפת הר כנען</v>
          </cell>
          <cell r="E28">
            <v>50</v>
          </cell>
          <cell r="F28">
            <v>2</v>
          </cell>
          <cell r="G28">
            <v>83.6</v>
          </cell>
          <cell r="H28">
            <v>65</v>
          </cell>
          <cell r="I28">
            <v>53.4</v>
          </cell>
          <cell r="J28">
            <v>41.6</v>
          </cell>
          <cell r="K28">
            <v>33.700000000000003</v>
          </cell>
          <cell r="L28">
            <v>29</v>
          </cell>
          <cell r="M28">
            <v>23.9</v>
          </cell>
          <cell r="N28">
            <v>20.8</v>
          </cell>
          <cell r="O28">
            <v>17.7</v>
          </cell>
          <cell r="P28">
            <v>15.9</v>
          </cell>
          <cell r="Q28">
            <v>125.99499999999999</v>
          </cell>
        </row>
        <row r="29">
          <cell r="A29">
            <v>3</v>
          </cell>
          <cell r="B29" t="str">
            <v>גליל מזרחי</v>
          </cell>
          <cell r="C29">
            <v>211890</v>
          </cell>
          <cell r="D29" t="str">
            <v>צפת הר כנען</v>
          </cell>
          <cell r="E29">
            <v>25</v>
          </cell>
          <cell r="F29">
            <v>4</v>
          </cell>
          <cell r="G29">
            <v>75.099999999999994</v>
          </cell>
          <cell r="H29">
            <v>58.9</v>
          </cell>
          <cell r="I29">
            <v>48.6</v>
          </cell>
          <cell r="J29">
            <v>37.9</v>
          </cell>
          <cell r="K29">
            <v>30.7</v>
          </cell>
          <cell r="L29">
            <v>26.3</v>
          </cell>
          <cell r="M29">
            <v>21.5</v>
          </cell>
          <cell r="N29">
            <v>18.7</v>
          </cell>
          <cell r="O29">
            <v>15.8</v>
          </cell>
          <cell r="P29">
            <v>14.1</v>
          </cell>
          <cell r="Q29">
            <v>115.82499999999999</v>
          </cell>
        </row>
        <row r="30">
          <cell r="A30">
            <v>3</v>
          </cell>
          <cell r="B30" t="str">
            <v>גליל מזרחי</v>
          </cell>
          <cell r="C30">
            <v>211890</v>
          </cell>
          <cell r="D30" t="str">
            <v>צפת הר כנען</v>
          </cell>
          <cell r="E30">
            <v>20</v>
          </cell>
          <cell r="F30">
            <v>5</v>
          </cell>
          <cell r="G30">
            <v>72.3</v>
          </cell>
          <cell r="H30">
            <v>56.8</v>
          </cell>
          <cell r="I30">
            <v>47</v>
          </cell>
          <cell r="J30">
            <v>36.700000000000003</v>
          </cell>
          <cell r="K30">
            <v>29.7</v>
          </cell>
          <cell r="L30">
            <v>25.4</v>
          </cell>
          <cell r="M30">
            <v>20.7</v>
          </cell>
          <cell r="N30">
            <v>18</v>
          </cell>
          <cell r="O30">
            <v>15.1</v>
          </cell>
          <cell r="P30">
            <v>13.5</v>
          </cell>
          <cell r="Q30">
            <v>112.43499999999999</v>
          </cell>
        </row>
        <row r="31">
          <cell r="A31">
            <v>3</v>
          </cell>
          <cell r="B31" t="str">
            <v>גליל מזרחי</v>
          </cell>
          <cell r="C31">
            <v>211890</v>
          </cell>
          <cell r="D31" t="str">
            <v>צפת הר כנען</v>
          </cell>
          <cell r="E31">
            <v>10</v>
          </cell>
          <cell r="F31">
            <v>10</v>
          </cell>
          <cell r="G31">
            <v>63</v>
          </cell>
          <cell r="H31">
            <v>50</v>
          </cell>
          <cell r="I31">
            <v>41.6</v>
          </cell>
          <cell r="J31">
            <v>32.6</v>
          </cell>
          <cell r="K31">
            <v>26.3</v>
          </cell>
          <cell r="L31">
            <v>22.4</v>
          </cell>
          <cell r="M31">
            <v>18.100000000000001</v>
          </cell>
          <cell r="N31">
            <v>15.7</v>
          </cell>
          <cell r="O31">
            <v>13.1</v>
          </cell>
          <cell r="P31">
            <v>11.7</v>
          </cell>
          <cell r="Q31">
            <v>101.69999999999999</v>
          </cell>
        </row>
        <row r="32">
          <cell r="A32">
            <v>3</v>
          </cell>
          <cell r="B32" t="str">
            <v>גליל מזרחי</v>
          </cell>
          <cell r="C32">
            <v>211890</v>
          </cell>
          <cell r="D32" t="str">
            <v>צפת הר כנען</v>
          </cell>
          <cell r="E32">
            <v>5</v>
          </cell>
          <cell r="F32">
            <v>20</v>
          </cell>
          <cell r="G32">
            <v>52.8</v>
          </cell>
          <cell r="H32">
            <v>42.4</v>
          </cell>
          <cell r="I32">
            <v>35.6</v>
          </cell>
          <cell r="J32">
            <v>28</v>
          </cell>
          <cell r="K32">
            <v>22.4</v>
          </cell>
          <cell r="L32">
            <v>19</v>
          </cell>
          <cell r="M32">
            <v>15.2</v>
          </cell>
          <cell r="N32">
            <v>13.2</v>
          </cell>
          <cell r="O32">
            <v>10.9</v>
          </cell>
          <cell r="P32">
            <v>9.6999999999999993</v>
          </cell>
          <cell r="Q32">
            <v>90.060999999999993</v>
          </cell>
        </row>
        <row r="33">
          <cell r="A33">
            <v>3</v>
          </cell>
          <cell r="B33" t="str">
            <v>גליל מזרחי</v>
          </cell>
          <cell r="C33">
            <v>211890</v>
          </cell>
          <cell r="D33" t="str">
            <v>צפת הר כנען</v>
          </cell>
          <cell r="E33">
            <v>2</v>
          </cell>
          <cell r="F33">
            <v>50</v>
          </cell>
          <cell r="G33">
            <v>36.299999999999997</v>
          </cell>
          <cell r="H33">
            <v>29.9</v>
          </cell>
          <cell r="I33">
            <v>25.4</v>
          </cell>
          <cell r="J33">
            <v>20.2</v>
          </cell>
          <cell r="K33">
            <v>16</v>
          </cell>
          <cell r="L33">
            <v>13.5</v>
          </cell>
          <cell r="M33">
            <v>10.6</v>
          </cell>
          <cell r="N33">
            <v>9.3000000000000007</v>
          </cell>
          <cell r="O33">
            <v>7.5</v>
          </cell>
          <cell r="P33">
            <v>6.6</v>
          </cell>
          <cell r="Q33">
            <v>71.302999999999997</v>
          </cell>
        </row>
        <row r="34">
          <cell r="A34">
            <v>3</v>
          </cell>
          <cell r="B34" t="str">
            <v>גליל מזרחי</v>
          </cell>
          <cell r="C34">
            <v>211890</v>
          </cell>
          <cell r="D34" t="str">
            <v>צפת הר כנען</v>
          </cell>
          <cell r="E34">
            <v>1.01</v>
          </cell>
          <cell r="F34">
            <v>99</v>
          </cell>
          <cell r="G34">
            <v>10</v>
          </cell>
          <cell r="H34">
            <v>8.9</v>
          </cell>
          <cell r="I34">
            <v>7.9</v>
          </cell>
          <cell r="J34">
            <v>6.3</v>
          </cell>
          <cell r="K34">
            <v>4.9000000000000004</v>
          </cell>
          <cell r="L34">
            <v>4</v>
          </cell>
          <cell r="M34">
            <v>3.1</v>
          </cell>
          <cell r="N34">
            <v>2.8</v>
          </cell>
          <cell r="O34">
            <v>2.2999999999999998</v>
          </cell>
          <cell r="P34">
            <v>1.9</v>
          </cell>
          <cell r="Q34">
            <v>37.741999999999997</v>
          </cell>
        </row>
        <row r="35">
          <cell r="A35">
            <v>4</v>
          </cell>
          <cell r="B35" t="str">
            <v>גליל מערבי</v>
          </cell>
          <cell r="C35">
            <v>210753</v>
          </cell>
          <cell r="D35" t="str">
            <v>אילון</v>
          </cell>
          <cell r="E35">
            <v>1000</v>
          </cell>
          <cell r="F35">
            <v>0.1</v>
          </cell>
          <cell r="G35">
            <v>175</v>
          </cell>
          <cell r="H35">
            <v>132.80000000000001</v>
          </cell>
          <cell r="I35">
            <v>104</v>
          </cell>
          <cell r="J35">
            <v>77.099999999999994</v>
          </cell>
          <cell r="K35">
            <v>59.7</v>
          </cell>
          <cell r="L35">
            <v>54.6</v>
          </cell>
          <cell r="M35">
            <v>56</v>
          </cell>
          <cell r="N35">
            <v>47.9</v>
          </cell>
          <cell r="O35">
            <v>34.200000000000003</v>
          </cell>
          <cell r="P35">
            <v>28.8</v>
          </cell>
          <cell r="Q35">
            <v>225.72</v>
          </cell>
        </row>
        <row r="36">
          <cell r="A36">
            <v>4</v>
          </cell>
          <cell r="B36" t="str">
            <v>גליל מערבי</v>
          </cell>
          <cell r="C36">
            <v>210753</v>
          </cell>
          <cell r="D36" t="str">
            <v>אילון</v>
          </cell>
          <cell r="E36">
            <v>500</v>
          </cell>
          <cell r="F36">
            <v>0.2</v>
          </cell>
          <cell r="G36">
            <v>163.9</v>
          </cell>
          <cell r="H36">
            <v>125.3</v>
          </cell>
          <cell r="I36">
            <v>98.7</v>
          </cell>
          <cell r="J36">
            <v>73.5</v>
          </cell>
          <cell r="K36">
            <v>57</v>
          </cell>
          <cell r="L36">
            <v>51.6</v>
          </cell>
          <cell r="M36">
            <v>51.1</v>
          </cell>
          <cell r="N36">
            <v>43.3</v>
          </cell>
          <cell r="O36">
            <v>31.1</v>
          </cell>
          <cell r="P36">
            <v>26.2</v>
          </cell>
          <cell r="Q36">
            <v>210.36</v>
          </cell>
        </row>
        <row r="37">
          <cell r="A37">
            <v>4</v>
          </cell>
          <cell r="B37" t="str">
            <v>גליל מערבי</v>
          </cell>
          <cell r="C37">
            <v>210753</v>
          </cell>
          <cell r="D37" t="str">
            <v>אילון</v>
          </cell>
          <cell r="E37">
            <v>200</v>
          </cell>
          <cell r="F37">
            <v>0.5</v>
          </cell>
          <cell r="G37">
            <v>149.30000000000001</v>
          </cell>
          <cell r="H37">
            <v>115.4</v>
          </cell>
          <cell r="I37">
            <v>91.6</v>
          </cell>
          <cell r="J37">
            <v>68.599999999999994</v>
          </cell>
          <cell r="K37">
            <v>53.3</v>
          </cell>
          <cell r="L37">
            <v>47.6</v>
          </cell>
          <cell r="M37">
            <v>45</v>
          </cell>
          <cell r="N37">
            <v>37.799999999999997</v>
          </cell>
          <cell r="O37">
            <v>27.3</v>
          </cell>
          <cell r="P37">
            <v>23.1</v>
          </cell>
          <cell r="Q37">
            <v>190.43999999999997</v>
          </cell>
        </row>
        <row r="38">
          <cell r="A38">
            <v>4</v>
          </cell>
          <cell r="B38" t="str">
            <v>גליל מערבי</v>
          </cell>
          <cell r="C38">
            <v>210753</v>
          </cell>
          <cell r="D38" t="str">
            <v>אילון</v>
          </cell>
          <cell r="E38">
            <v>100</v>
          </cell>
          <cell r="F38">
            <v>1</v>
          </cell>
          <cell r="G38">
            <v>138.19999999999999</v>
          </cell>
          <cell r="H38">
            <v>107.7</v>
          </cell>
          <cell r="I38">
            <v>86</v>
          </cell>
          <cell r="J38">
            <v>64.7</v>
          </cell>
          <cell r="K38">
            <v>50.4</v>
          </cell>
          <cell r="L38">
            <v>44.6</v>
          </cell>
          <cell r="M38">
            <v>40.6</v>
          </cell>
          <cell r="N38">
            <v>33.799999999999997</v>
          </cell>
          <cell r="O38">
            <v>24.6</v>
          </cell>
          <cell r="P38">
            <v>20.9</v>
          </cell>
          <cell r="Q38">
            <v>175.56</v>
          </cell>
        </row>
        <row r="39">
          <cell r="A39">
            <v>4</v>
          </cell>
          <cell r="B39" t="str">
            <v>גליל מערבי</v>
          </cell>
          <cell r="C39">
            <v>210753</v>
          </cell>
          <cell r="D39" t="str">
            <v>אילון</v>
          </cell>
          <cell r="E39">
            <v>50</v>
          </cell>
          <cell r="F39">
            <v>2</v>
          </cell>
          <cell r="G39">
            <v>127</v>
          </cell>
          <cell r="H39">
            <v>99.7</v>
          </cell>
          <cell r="I39">
            <v>80.2</v>
          </cell>
          <cell r="J39">
            <v>60.7</v>
          </cell>
          <cell r="K39">
            <v>47.3</v>
          </cell>
          <cell r="L39">
            <v>41.4</v>
          </cell>
          <cell r="M39">
            <v>36.4</v>
          </cell>
          <cell r="N39">
            <v>30.1</v>
          </cell>
          <cell r="O39">
            <v>22.1</v>
          </cell>
          <cell r="P39">
            <v>18.7</v>
          </cell>
          <cell r="Q39">
            <v>160.79999999999998</v>
          </cell>
        </row>
        <row r="40">
          <cell r="A40">
            <v>4</v>
          </cell>
          <cell r="B40" t="str">
            <v>גליל מערבי</v>
          </cell>
          <cell r="C40">
            <v>210753</v>
          </cell>
          <cell r="D40" t="str">
            <v>אילון</v>
          </cell>
          <cell r="E40">
            <v>25</v>
          </cell>
          <cell r="F40">
            <v>4</v>
          </cell>
          <cell r="G40">
            <v>115.7</v>
          </cell>
          <cell r="H40">
            <v>91.5</v>
          </cell>
          <cell r="I40">
            <v>74.2</v>
          </cell>
          <cell r="J40">
            <v>56.4</v>
          </cell>
          <cell r="K40">
            <v>43.9</v>
          </cell>
          <cell r="L40">
            <v>38</v>
          </cell>
          <cell r="M40">
            <v>32.299999999999997</v>
          </cell>
          <cell r="N40">
            <v>26.5</v>
          </cell>
          <cell r="O40">
            <v>19.600000000000001</v>
          </cell>
          <cell r="P40">
            <v>16.600000000000001</v>
          </cell>
          <cell r="Q40">
            <v>145.91999999999999</v>
          </cell>
        </row>
        <row r="41">
          <cell r="A41">
            <v>4</v>
          </cell>
          <cell r="B41" t="str">
            <v>גליל מערבי</v>
          </cell>
          <cell r="C41">
            <v>210753</v>
          </cell>
          <cell r="D41" t="str">
            <v>אילון</v>
          </cell>
          <cell r="E41">
            <v>20</v>
          </cell>
          <cell r="F41">
            <v>5</v>
          </cell>
          <cell r="G41">
            <v>112</v>
          </cell>
          <cell r="H41">
            <v>88.7</v>
          </cell>
          <cell r="I41">
            <v>72.099999999999994</v>
          </cell>
          <cell r="J41">
            <v>54.9</v>
          </cell>
          <cell r="K41">
            <v>42.8</v>
          </cell>
          <cell r="L41">
            <v>36.9</v>
          </cell>
          <cell r="M41">
            <v>31</v>
          </cell>
          <cell r="N41">
            <v>25.4</v>
          </cell>
          <cell r="O41">
            <v>18.8</v>
          </cell>
          <cell r="P41">
            <v>16</v>
          </cell>
          <cell r="Q41">
            <v>141.11999999999998</v>
          </cell>
        </row>
        <row r="42">
          <cell r="A42">
            <v>4</v>
          </cell>
          <cell r="B42" t="str">
            <v>גליל מערבי</v>
          </cell>
          <cell r="C42">
            <v>210753</v>
          </cell>
          <cell r="D42" t="str">
            <v>אילון</v>
          </cell>
          <cell r="E42">
            <v>10</v>
          </cell>
          <cell r="F42">
            <v>10</v>
          </cell>
          <cell r="G42">
            <v>100.1</v>
          </cell>
          <cell r="H42">
            <v>79.8</v>
          </cell>
          <cell r="I42">
            <v>65.5</v>
          </cell>
          <cell r="J42">
            <v>50.2</v>
          </cell>
          <cell r="K42">
            <v>39.1</v>
          </cell>
          <cell r="L42">
            <v>33.299999999999997</v>
          </cell>
          <cell r="M42">
            <v>27</v>
          </cell>
          <cell r="N42">
            <v>22</v>
          </cell>
          <cell r="O42">
            <v>16.5</v>
          </cell>
          <cell r="P42">
            <v>13.9</v>
          </cell>
          <cell r="Q42">
            <v>125.88</v>
          </cell>
        </row>
        <row r="43">
          <cell r="A43">
            <v>4</v>
          </cell>
          <cell r="B43" t="str">
            <v>גליל מערבי</v>
          </cell>
          <cell r="C43">
            <v>210753</v>
          </cell>
          <cell r="D43" t="str">
            <v>אילון</v>
          </cell>
          <cell r="E43">
            <v>5</v>
          </cell>
          <cell r="F43">
            <v>20</v>
          </cell>
          <cell r="G43">
            <v>87.4</v>
          </cell>
          <cell r="H43">
            <v>70.099999999999994</v>
          </cell>
          <cell r="I43">
            <v>58.2</v>
          </cell>
          <cell r="J43">
            <v>44.8</v>
          </cell>
          <cell r="K43">
            <v>34.9</v>
          </cell>
          <cell r="L43">
            <v>29.4</v>
          </cell>
          <cell r="M43">
            <v>23</v>
          </cell>
          <cell r="N43">
            <v>18.7</v>
          </cell>
          <cell r="O43">
            <v>14.1</v>
          </cell>
          <cell r="P43">
            <v>11.9</v>
          </cell>
          <cell r="Q43">
            <v>109.68</v>
          </cell>
        </row>
        <row r="44">
          <cell r="A44">
            <v>4</v>
          </cell>
          <cell r="B44" t="str">
            <v>גליל מערבי</v>
          </cell>
          <cell r="C44">
            <v>210753</v>
          </cell>
          <cell r="D44" t="str">
            <v>אילון</v>
          </cell>
          <cell r="E44">
            <v>2</v>
          </cell>
          <cell r="F44">
            <v>50</v>
          </cell>
          <cell r="G44">
            <v>67.5</v>
          </cell>
          <cell r="H44">
            <v>54.2</v>
          </cell>
          <cell r="I44">
            <v>46.1</v>
          </cell>
          <cell r="J44">
            <v>35.799999999999997</v>
          </cell>
          <cell r="K44">
            <v>27.7</v>
          </cell>
          <cell r="L44">
            <v>22.9</v>
          </cell>
          <cell r="M44">
            <v>17.2</v>
          </cell>
          <cell r="N44">
            <v>14</v>
          </cell>
          <cell r="O44">
            <v>10.7</v>
          </cell>
          <cell r="P44">
            <v>9</v>
          </cell>
          <cell r="Q44">
            <v>84.96</v>
          </cell>
        </row>
        <row r="45">
          <cell r="A45">
            <v>4</v>
          </cell>
          <cell r="B45" t="str">
            <v>גליל מערבי</v>
          </cell>
          <cell r="C45">
            <v>210753</v>
          </cell>
          <cell r="D45" t="str">
            <v>אילון</v>
          </cell>
          <cell r="E45">
            <v>1.01</v>
          </cell>
          <cell r="F45">
            <v>99</v>
          </cell>
          <cell r="G45">
            <v>33</v>
          </cell>
          <cell r="H45">
            <v>25.3</v>
          </cell>
          <cell r="I45">
            <v>23</v>
          </cell>
          <cell r="J45">
            <v>18.100000000000001</v>
          </cell>
          <cell r="K45">
            <v>13.5</v>
          </cell>
          <cell r="L45">
            <v>10.8</v>
          </cell>
          <cell r="M45">
            <v>8.6</v>
          </cell>
          <cell r="N45">
            <v>7.4</v>
          </cell>
          <cell r="O45">
            <v>5.9</v>
          </cell>
          <cell r="P45">
            <v>4.7</v>
          </cell>
          <cell r="Q45">
            <v>43.32</v>
          </cell>
        </row>
        <row r="46">
          <cell r="A46">
            <v>5</v>
          </cell>
          <cell r="B46" t="str">
            <v>גליל תחתון מזרחי</v>
          </cell>
          <cell r="C46">
            <v>213600</v>
          </cell>
          <cell r="D46" t="str">
            <v>לביא</v>
          </cell>
          <cell r="E46">
            <v>1000</v>
          </cell>
          <cell r="F46">
            <v>0.1</v>
          </cell>
          <cell r="G46">
            <v>189.8</v>
          </cell>
          <cell r="H46">
            <v>154.4</v>
          </cell>
          <cell r="I46">
            <v>140.6</v>
          </cell>
          <cell r="J46">
            <v>117</v>
          </cell>
          <cell r="K46">
            <v>92.2</v>
          </cell>
          <cell r="L46">
            <v>78.400000000000006</v>
          </cell>
          <cell r="M46">
            <v>63</v>
          </cell>
          <cell r="N46">
            <v>53.6</v>
          </cell>
          <cell r="O46">
            <v>36.799999999999997</v>
          </cell>
          <cell r="P46">
            <v>28.6</v>
          </cell>
          <cell r="Q46">
            <v>145.54400000000001</v>
          </cell>
        </row>
        <row r="47">
          <cell r="A47">
            <v>5</v>
          </cell>
          <cell r="B47" t="str">
            <v>גליל תחתון מזרחי</v>
          </cell>
          <cell r="C47">
            <v>213600</v>
          </cell>
          <cell r="D47" t="str">
            <v>לביא</v>
          </cell>
          <cell r="E47">
            <v>500</v>
          </cell>
          <cell r="F47">
            <v>0.2</v>
          </cell>
          <cell r="G47">
            <v>167.3</v>
          </cell>
          <cell r="H47">
            <v>135.6</v>
          </cell>
          <cell r="I47">
            <v>122.2</v>
          </cell>
          <cell r="J47">
            <v>100.4</v>
          </cell>
          <cell r="K47">
            <v>78.3</v>
          </cell>
          <cell r="L47">
            <v>66.2</v>
          </cell>
          <cell r="M47">
            <v>52.8</v>
          </cell>
          <cell r="N47">
            <v>44.9</v>
          </cell>
          <cell r="O47">
            <v>31.4</v>
          </cell>
          <cell r="P47">
            <v>24.6</v>
          </cell>
          <cell r="Q47">
            <v>135.374</v>
          </cell>
        </row>
        <row r="48">
          <cell r="A48">
            <v>5</v>
          </cell>
          <cell r="B48" t="str">
            <v>גליל תחתון מזרחי</v>
          </cell>
          <cell r="C48">
            <v>213600</v>
          </cell>
          <cell r="D48" t="str">
            <v>לביא</v>
          </cell>
          <cell r="E48">
            <v>200</v>
          </cell>
          <cell r="F48">
            <v>0.5</v>
          </cell>
          <cell r="G48">
            <v>140.69999999999999</v>
          </cell>
          <cell r="H48">
            <v>113.4</v>
          </cell>
          <cell r="I48">
            <v>100.7</v>
          </cell>
          <cell r="J48">
            <v>81.5</v>
          </cell>
          <cell r="K48">
            <v>62.9</v>
          </cell>
          <cell r="L48">
            <v>52.7</v>
          </cell>
          <cell r="M48">
            <v>41.7</v>
          </cell>
          <cell r="N48">
            <v>35.5</v>
          </cell>
          <cell r="O48">
            <v>25.4</v>
          </cell>
          <cell r="P48">
            <v>20.100000000000001</v>
          </cell>
          <cell r="Q48">
            <v>122.15299999999998</v>
          </cell>
        </row>
        <row r="49">
          <cell r="A49">
            <v>5</v>
          </cell>
          <cell r="B49" t="str">
            <v>גליל תחתון מזרחי</v>
          </cell>
          <cell r="C49">
            <v>213600</v>
          </cell>
          <cell r="D49" t="str">
            <v>לביא</v>
          </cell>
          <cell r="E49">
            <v>100</v>
          </cell>
          <cell r="F49">
            <v>1</v>
          </cell>
          <cell r="G49">
            <v>122.7</v>
          </cell>
          <cell r="H49">
            <v>98.4</v>
          </cell>
          <cell r="I49">
            <v>86.5</v>
          </cell>
          <cell r="J49">
            <v>69.2</v>
          </cell>
          <cell r="K49">
            <v>53</v>
          </cell>
          <cell r="L49">
            <v>44.1</v>
          </cell>
          <cell r="M49">
            <v>34.700000000000003</v>
          </cell>
          <cell r="N49">
            <v>29.5</v>
          </cell>
          <cell r="O49">
            <v>21.5</v>
          </cell>
          <cell r="P49">
            <v>17.2</v>
          </cell>
          <cell r="Q49">
            <v>112.43499999999999</v>
          </cell>
        </row>
        <row r="50">
          <cell r="A50">
            <v>5</v>
          </cell>
          <cell r="B50" t="str">
            <v>גליל תחתון מזרחי</v>
          </cell>
          <cell r="C50">
            <v>213600</v>
          </cell>
          <cell r="D50" t="str">
            <v>לביא</v>
          </cell>
          <cell r="E50">
            <v>50</v>
          </cell>
          <cell r="F50">
            <v>2</v>
          </cell>
          <cell r="G50">
            <v>106.1</v>
          </cell>
          <cell r="H50">
            <v>84.8</v>
          </cell>
          <cell r="I50">
            <v>73.8</v>
          </cell>
          <cell r="J50">
            <v>58.4</v>
          </cell>
          <cell r="K50">
            <v>44.4</v>
          </cell>
          <cell r="L50">
            <v>36.799999999999997</v>
          </cell>
          <cell r="M50">
            <v>28.8</v>
          </cell>
          <cell r="N50">
            <v>24.4</v>
          </cell>
          <cell r="O50">
            <v>18.100000000000001</v>
          </cell>
          <cell r="P50">
            <v>14.6</v>
          </cell>
          <cell r="Q50">
            <v>102.82999999999998</v>
          </cell>
        </row>
        <row r="51">
          <cell r="A51">
            <v>5</v>
          </cell>
          <cell r="B51" t="str">
            <v>גליל תחתון מזרחי</v>
          </cell>
          <cell r="C51">
            <v>213600</v>
          </cell>
          <cell r="D51" t="str">
            <v>לביא</v>
          </cell>
          <cell r="E51">
            <v>25</v>
          </cell>
          <cell r="F51">
            <v>4</v>
          </cell>
          <cell r="G51">
            <v>91</v>
          </cell>
          <cell r="H51">
            <v>72.400000000000006</v>
          </cell>
          <cell r="I51">
            <v>62.3</v>
          </cell>
          <cell r="J51">
            <v>48.8</v>
          </cell>
          <cell r="K51">
            <v>36.9</v>
          </cell>
          <cell r="L51">
            <v>30.4</v>
          </cell>
          <cell r="M51">
            <v>23.7</v>
          </cell>
          <cell r="N51">
            <v>20.100000000000001</v>
          </cell>
          <cell r="O51">
            <v>15.2</v>
          </cell>
          <cell r="P51">
            <v>12.3</v>
          </cell>
          <cell r="Q51">
            <v>93.33799999999998</v>
          </cell>
        </row>
        <row r="52">
          <cell r="A52">
            <v>5</v>
          </cell>
          <cell r="B52" t="str">
            <v>גליל תחתון מזרחי</v>
          </cell>
          <cell r="C52">
            <v>213600</v>
          </cell>
          <cell r="D52" t="str">
            <v>לביא</v>
          </cell>
          <cell r="E52">
            <v>20</v>
          </cell>
          <cell r="F52">
            <v>5</v>
          </cell>
          <cell r="G52">
            <v>86.3</v>
          </cell>
          <cell r="H52">
            <v>68.599999999999994</v>
          </cell>
          <cell r="I52">
            <v>58.9</v>
          </cell>
          <cell r="J52">
            <v>46</v>
          </cell>
          <cell r="K52">
            <v>34.799999999999997</v>
          </cell>
          <cell r="L52">
            <v>28.6</v>
          </cell>
          <cell r="M52">
            <v>22.2</v>
          </cell>
          <cell r="N52">
            <v>18.899999999999999</v>
          </cell>
          <cell r="O52">
            <v>14.3</v>
          </cell>
          <cell r="P52">
            <v>11.6</v>
          </cell>
          <cell r="Q52">
            <v>90.173999999999992</v>
          </cell>
        </row>
        <row r="53">
          <cell r="A53">
            <v>5</v>
          </cell>
          <cell r="B53" t="str">
            <v>גליל תחתון מזרחי</v>
          </cell>
          <cell r="C53">
            <v>213600</v>
          </cell>
          <cell r="D53" t="str">
            <v>לביא</v>
          </cell>
          <cell r="E53">
            <v>10</v>
          </cell>
          <cell r="F53">
            <v>10</v>
          </cell>
          <cell r="G53">
            <v>72.599999999999994</v>
          </cell>
          <cell r="H53">
            <v>57.4</v>
          </cell>
          <cell r="I53">
            <v>48.9</v>
          </cell>
          <cell r="J53">
            <v>37.799999999999997</v>
          </cell>
          <cell r="K53">
            <v>28.5</v>
          </cell>
          <cell r="L53">
            <v>23.4</v>
          </cell>
          <cell r="M53">
            <v>18.100000000000001</v>
          </cell>
          <cell r="N53">
            <v>15.3</v>
          </cell>
          <cell r="O53">
            <v>11.8</v>
          </cell>
          <cell r="P53">
            <v>9.6999999999999993</v>
          </cell>
          <cell r="Q53">
            <v>80.455999999999989</v>
          </cell>
        </row>
        <row r="54">
          <cell r="A54">
            <v>5</v>
          </cell>
          <cell r="B54" t="str">
            <v>גליל תחתון מזרחי</v>
          </cell>
          <cell r="C54">
            <v>213600</v>
          </cell>
          <cell r="D54" t="str">
            <v>לביא</v>
          </cell>
          <cell r="E54">
            <v>5</v>
          </cell>
          <cell r="F54">
            <v>20</v>
          </cell>
          <cell r="G54">
            <v>59.7</v>
          </cell>
          <cell r="H54">
            <v>47</v>
          </cell>
          <cell r="I54">
            <v>39.6</v>
          </cell>
          <cell r="J54">
            <v>30.4</v>
          </cell>
          <cell r="K54">
            <v>23</v>
          </cell>
          <cell r="L54">
            <v>18.8</v>
          </cell>
          <cell r="M54">
            <v>14.5</v>
          </cell>
          <cell r="N54">
            <v>12.2</v>
          </cell>
          <cell r="O54">
            <v>9.6</v>
          </cell>
          <cell r="P54">
            <v>7.9</v>
          </cell>
          <cell r="Q54">
            <v>70.286000000000001</v>
          </cell>
        </row>
        <row r="55">
          <cell r="A55">
            <v>5</v>
          </cell>
          <cell r="B55" t="str">
            <v>גליל תחתון מזרחי</v>
          </cell>
          <cell r="C55">
            <v>213600</v>
          </cell>
          <cell r="D55" t="str">
            <v>לביא</v>
          </cell>
          <cell r="E55">
            <v>2</v>
          </cell>
          <cell r="F55">
            <v>50</v>
          </cell>
          <cell r="G55">
            <v>42.6</v>
          </cell>
          <cell r="H55">
            <v>33.299999999999997</v>
          </cell>
          <cell r="I55">
            <v>27.9</v>
          </cell>
          <cell r="J55">
            <v>21.3</v>
          </cell>
          <cell r="K55">
            <v>16.3</v>
          </cell>
          <cell r="L55">
            <v>13.4</v>
          </cell>
          <cell r="M55">
            <v>10.3</v>
          </cell>
          <cell r="N55">
            <v>8.6999999999999993</v>
          </cell>
          <cell r="O55">
            <v>6.9</v>
          </cell>
          <cell r="P55">
            <v>5.7</v>
          </cell>
          <cell r="Q55">
            <v>54.804999999999993</v>
          </cell>
        </row>
        <row r="56">
          <cell r="A56">
            <v>5</v>
          </cell>
          <cell r="B56" t="str">
            <v>גליל תחתון מזרחי</v>
          </cell>
          <cell r="C56">
            <v>213600</v>
          </cell>
          <cell r="D56" t="str">
            <v>לביא</v>
          </cell>
          <cell r="E56">
            <v>1.01</v>
          </cell>
          <cell r="F56">
            <v>99</v>
          </cell>
          <cell r="G56">
            <v>21.3</v>
          </cell>
          <cell r="H56">
            <v>16.600000000000001</v>
          </cell>
          <cell r="I56">
            <v>14.2</v>
          </cell>
          <cell r="J56">
            <v>11.2</v>
          </cell>
          <cell r="K56">
            <v>9.5</v>
          </cell>
          <cell r="L56">
            <v>8</v>
          </cell>
          <cell r="M56">
            <v>6.2</v>
          </cell>
          <cell r="N56">
            <v>5.2</v>
          </cell>
          <cell r="O56">
            <v>4.2</v>
          </cell>
          <cell r="P56">
            <v>3.4</v>
          </cell>
          <cell r="Q56">
            <v>29.379999999999995</v>
          </cell>
        </row>
        <row r="57">
          <cell r="A57">
            <v>6</v>
          </cell>
          <cell r="B57" t="str">
            <v>גליל תחתון מערבי</v>
          </cell>
          <cell r="C57">
            <v>213600</v>
          </cell>
          <cell r="D57" t="str">
            <v>לביא</v>
          </cell>
          <cell r="E57">
            <v>1000</v>
          </cell>
          <cell r="F57">
            <v>0.1</v>
          </cell>
          <cell r="G57">
            <v>189.8</v>
          </cell>
          <cell r="H57">
            <v>154.4</v>
          </cell>
          <cell r="I57">
            <v>140.6</v>
          </cell>
          <cell r="J57">
            <v>117</v>
          </cell>
          <cell r="K57">
            <v>92.2</v>
          </cell>
          <cell r="L57">
            <v>78.400000000000006</v>
          </cell>
          <cell r="M57">
            <v>63</v>
          </cell>
          <cell r="N57">
            <v>53.6</v>
          </cell>
          <cell r="O57">
            <v>36.799999999999997</v>
          </cell>
          <cell r="P57">
            <v>28.6</v>
          </cell>
          <cell r="Q57">
            <v>145.54400000000001</v>
          </cell>
        </row>
        <row r="58">
          <cell r="A58">
            <v>6</v>
          </cell>
          <cell r="B58" t="str">
            <v>גליל תחתון מערבי</v>
          </cell>
          <cell r="C58">
            <v>213600</v>
          </cell>
          <cell r="D58" t="str">
            <v>לביא</v>
          </cell>
          <cell r="E58">
            <v>500</v>
          </cell>
          <cell r="F58">
            <v>0.2</v>
          </cell>
          <cell r="G58">
            <v>167.3</v>
          </cell>
          <cell r="H58">
            <v>135.6</v>
          </cell>
          <cell r="I58">
            <v>122.2</v>
          </cell>
          <cell r="J58">
            <v>100.4</v>
          </cell>
          <cell r="K58">
            <v>78.3</v>
          </cell>
          <cell r="L58">
            <v>66.2</v>
          </cell>
          <cell r="M58">
            <v>52.8</v>
          </cell>
          <cell r="N58">
            <v>44.9</v>
          </cell>
          <cell r="O58">
            <v>31.4</v>
          </cell>
          <cell r="P58">
            <v>24.6</v>
          </cell>
          <cell r="Q58">
            <v>135.374</v>
          </cell>
        </row>
        <row r="59">
          <cell r="A59">
            <v>6</v>
          </cell>
          <cell r="B59" t="str">
            <v>גליל תחתון מערבי</v>
          </cell>
          <cell r="C59">
            <v>213600</v>
          </cell>
          <cell r="D59" t="str">
            <v>לביא</v>
          </cell>
          <cell r="E59">
            <v>200</v>
          </cell>
          <cell r="F59">
            <v>0.5</v>
          </cell>
          <cell r="G59">
            <v>140.69999999999999</v>
          </cell>
          <cell r="H59">
            <v>113.4</v>
          </cell>
          <cell r="I59">
            <v>100.7</v>
          </cell>
          <cell r="J59">
            <v>81.5</v>
          </cell>
          <cell r="K59">
            <v>62.9</v>
          </cell>
          <cell r="L59">
            <v>52.7</v>
          </cell>
          <cell r="M59">
            <v>41.7</v>
          </cell>
          <cell r="N59">
            <v>35.5</v>
          </cell>
          <cell r="O59">
            <v>25.4</v>
          </cell>
          <cell r="P59">
            <v>20.100000000000001</v>
          </cell>
          <cell r="Q59">
            <v>122.15299999999998</v>
          </cell>
        </row>
        <row r="60">
          <cell r="A60">
            <v>6</v>
          </cell>
          <cell r="B60" t="str">
            <v>גליל תחתון מערבי</v>
          </cell>
          <cell r="C60">
            <v>213600</v>
          </cell>
          <cell r="D60" t="str">
            <v>לביא</v>
          </cell>
          <cell r="E60">
            <v>100</v>
          </cell>
          <cell r="F60">
            <v>1</v>
          </cell>
          <cell r="G60">
            <v>122.7</v>
          </cell>
          <cell r="H60">
            <v>98.4</v>
          </cell>
          <cell r="I60">
            <v>86.5</v>
          </cell>
          <cell r="J60">
            <v>69.2</v>
          </cell>
          <cell r="K60">
            <v>53</v>
          </cell>
          <cell r="L60">
            <v>44.1</v>
          </cell>
          <cell r="M60">
            <v>34.700000000000003</v>
          </cell>
          <cell r="N60">
            <v>29.5</v>
          </cell>
          <cell r="O60">
            <v>21.5</v>
          </cell>
          <cell r="P60">
            <v>17.2</v>
          </cell>
          <cell r="Q60">
            <v>112.43499999999999</v>
          </cell>
        </row>
        <row r="61">
          <cell r="A61">
            <v>6</v>
          </cell>
          <cell r="B61" t="str">
            <v>גליל תחתון מערבי</v>
          </cell>
          <cell r="C61">
            <v>213600</v>
          </cell>
          <cell r="D61" t="str">
            <v>לביא</v>
          </cell>
          <cell r="E61">
            <v>50</v>
          </cell>
          <cell r="F61">
            <v>2</v>
          </cell>
          <cell r="G61">
            <v>106.1</v>
          </cell>
          <cell r="H61">
            <v>84.8</v>
          </cell>
          <cell r="I61">
            <v>73.8</v>
          </cell>
          <cell r="J61">
            <v>58.4</v>
          </cell>
          <cell r="K61">
            <v>44.4</v>
          </cell>
          <cell r="L61">
            <v>36.799999999999997</v>
          </cell>
          <cell r="M61">
            <v>28.8</v>
          </cell>
          <cell r="N61">
            <v>24.4</v>
          </cell>
          <cell r="O61">
            <v>18.100000000000001</v>
          </cell>
          <cell r="P61">
            <v>14.6</v>
          </cell>
          <cell r="Q61">
            <v>102.82999999999998</v>
          </cell>
        </row>
        <row r="62">
          <cell r="A62">
            <v>6</v>
          </cell>
          <cell r="B62" t="str">
            <v>גליל תחתון מערבי</v>
          </cell>
          <cell r="C62">
            <v>213600</v>
          </cell>
          <cell r="D62" t="str">
            <v>לביא</v>
          </cell>
          <cell r="E62">
            <v>25</v>
          </cell>
          <cell r="F62">
            <v>4</v>
          </cell>
          <cell r="G62">
            <v>91</v>
          </cell>
          <cell r="H62">
            <v>72.400000000000006</v>
          </cell>
          <cell r="I62">
            <v>62.3</v>
          </cell>
          <cell r="J62">
            <v>48.8</v>
          </cell>
          <cell r="K62">
            <v>36.9</v>
          </cell>
          <cell r="L62">
            <v>30.4</v>
          </cell>
          <cell r="M62">
            <v>23.7</v>
          </cell>
          <cell r="N62">
            <v>20.100000000000001</v>
          </cell>
          <cell r="O62">
            <v>15.2</v>
          </cell>
          <cell r="P62">
            <v>12.3</v>
          </cell>
          <cell r="Q62">
            <v>93.33799999999998</v>
          </cell>
        </row>
        <row r="63">
          <cell r="A63">
            <v>6</v>
          </cell>
          <cell r="B63" t="str">
            <v>גליל תחתון מערבי</v>
          </cell>
          <cell r="C63">
            <v>213600</v>
          </cell>
          <cell r="D63" t="str">
            <v>לביא</v>
          </cell>
          <cell r="E63">
            <v>20</v>
          </cell>
          <cell r="F63">
            <v>5</v>
          </cell>
          <cell r="G63">
            <v>86.3</v>
          </cell>
          <cell r="H63">
            <v>68.599999999999994</v>
          </cell>
          <cell r="I63">
            <v>58.9</v>
          </cell>
          <cell r="J63">
            <v>46</v>
          </cell>
          <cell r="K63">
            <v>34.799999999999997</v>
          </cell>
          <cell r="L63">
            <v>28.6</v>
          </cell>
          <cell r="M63">
            <v>22.2</v>
          </cell>
          <cell r="N63">
            <v>18.899999999999999</v>
          </cell>
          <cell r="O63">
            <v>14.3</v>
          </cell>
          <cell r="P63">
            <v>11.6</v>
          </cell>
          <cell r="Q63">
            <v>90.173999999999992</v>
          </cell>
        </row>
        <row r="64">
          <cell r="A64">
            <v>6</v>
          </cell>
          <cell r="B64" t="str">
            <v>גליל תחתון מערבי</v>
          </cell>
          <cell r="C64">
            <v>213600</v>
          </cell>
          <cell r="D64" t="str">
            <v>לביא</v>
          </cell>
          <cell r="E64">
            <v>10</v>
          </cell>
          <cell r="F64">
            <v>10</v>
          </cell>
          <cell r="G64">
            <v>72.599999999999994</v>
          </cell>
          <cell r="H64">
            <v>57.4</v>
          </cell>
          <cell r="I64">
            <v>48.9</v>
          </cell>
          <cell r="J64">
            <v>37.799999999999997</v>
          </cell>
          <cell r="K64">
            <v>28.5</v>
          </cell>
          <cell r="L64">
            <v>23.4</v>
          </cell>
          <cell r="M64">
            <v>18.100000000000001</v>
          </cell>
          <cell r="N64">
            <v>15.3</v>
          </cell>
          <cell r="O64">
            <v>11.8</v>
          </cell>
          <cell r="P64">
            <v>9.6999999999999993</v>
          </cell>
          <cell r="Q64">
            <v>80.455999999999989</v>
          </cell>
        </row>
        <row r="65">
          <cell r="A65">
            <v>6</v>
          </cell>
          <cell r="B65" t="str">
            <v>גליל תחתון מערבי</v>
          </cell>
          <cell r="C65">
            <v>213600</v>
          </cell>
          <cell r="D65" t="str">
            <v>לביא</v>
          </cell>
          <cell r="E65">
            <v>5</v>
          </cell>
          <cell r="F65">
            <v>20</v>
          </cell>
          <cell r="G65">
            <v>59.7</v>
          </cell>
          <cell r="H65">
            <v>47</v>
          </cell>
          <cell r="I65">
            <v>39.6</v>
          </cell>
          <cell r="J65">
            <v>30.4</v>
          </cell>
          <cell r="K65">
            <v>23</v>
          </cell>
          <cell r="L65">
            <v>18.8</v>
          </cell>
          <cell r="M65">
            <v>14.5</v>
          </cell>
          <cell r="N65">
            <v>12.2</v>
          </cell>
          <cell r="O65">
            <v>9.6</v>
          </cell>
          <cell r="P65">
            <v>7.9</v>
          </cell>
          <cell r="Q65">
            <v>70.286000000000001</v>
          </cell>
        </row>
        <row r="66">
          <cell r="A66">
            <v>6</v>
          </cell>
          <cell r="B66" t="str">
            <v>גליל תחתון מערבי</v>
          </cell>
          <cell r="C66">
            <v>213600</v>
          </cell>
          <cell r="D66" t="str">
            <v>לביא</v>
          </cell>
          <cell r="E66">
            <v>2</v>
          </cell>
          <cell r="F66">
            <v>50</v>
          </cell>
          <cell r="G66">
            <v>42.6</v>
          </cell>
          <cell r="H66">
            <v>33.299999999999997</v>
          </cell>
          <cell r="I66">
            <v>27.9</v>
          </cell>
          <cell r="J66">
            <v>21.3</v>
          </cell>
          <cell r="K66">
            <v>16.3</v>
          </cell>
          <cell r="L66">
            <v>13.4</v>
          </cell>
          <cell r="M66">
            <v>10.3</v>
          </cell>
          <cell r="N66">
            <v>8.6999999999999993</v>
          </cell>
          <cell r="O66">
            <v>6.9</v>
          </cell>
          <cell r="P66">
            <v>5.7</v>
          </cell>
          <cell r="Q66">
            <v>54.804999999999993</v>
          </cell>
        </row>
        <row r="67">
          <cell r="A67">
            <v>6</v>
          </cell>
          <cell r="B67" t="str">
            <v>גליל תחתון מערבי</v>
          </cell>
          <cell r="C67">
            <v>213600</v>
          </cell>
          <cell r="D67" t="str">
            <v>לביא</v>
          </cell>
          <cell r="E67">
            <v>1.01</v>
          </cell>
          <cell r="F67">
            <v>99</v>
          </cell>
          <cell r="G67">
            <v>21.3</v>
          </cell>
          <cell r="H67">
            <v>16.600000000000001</v>
          </cell>
          <cell r="I67">
            <v>14.2</v>
          </cell>
          <cell r="J67">
            <v>11.2</v>
          </cell>
          <cell r="K67">
            <v>9.5</v>
          </cell>
          <cell r="L67">
            <v>8</v>
          </cell>
          <cell r="M67">
            <v>6.2</v>
          </cell>
          <cell r="N67">
            <v>5.2</v>
          </cell>
          <cell r="O67">
            <v>4.2</v>
          </cell>
          <cell r="P67">
            <v>3.4</v>
          </cell>
          <cell r="Q67">
            <v>29.379999999999995</v>
          </cell>
        </row>
        <row r="68">
          <cell r="A68">
            <v>7</v>
          </cell>
          <cell r="B68" t="str">
            <v>מישור החוף</v>
          </cell>
          <cell r="C68">
            <v>133651</v>
          </cell>
          <cell r="D68" t="str">
            <v>געש</v>
          </cell>
          <cell r="E68">
            <v>1000</v>
          </cell>
          <cell r="F68">
            <v>0.1</v>
          </cell>
          <cell r="G68">
            <v>259</v>
          </cell>
          <cell r="H68">
            <v>219.3</v>
          </cell>
          <cell r="I68">
            <v>196.1</v>
          </cell>
          <cell r="J68">
            <v>152.69999999999999</v>
          </cell>
          <cell r="K68">
            <v>120.4</v>
          </cell>
          <cell r="L68">
            <v>95.8</v>
          </cell>
          <cell r="M68">
            <v>66.099999999999994</v>
          </cell>
          <cell r="N68">
            <v>51.9</v>
          </cell>
          <cell r="O68">
            <v>24.9</v>
          </cell>
          <cell r="P68">
            <v>25.4</v>
          </cell>
          <cell r="Q68">
            <v>300.83999999999997</v>
          </cell>
        </row>
        <row r="69">
          <cell r="A69">
            <v>7</v>
          </cell>
          <cell r="B69" t="str">
            <v>מישור החוף</v>
          </cell>
          <cell r="C69">
            <v>133651</v>
          </cell>
          <cell r="D69" t="str">
            <v>געש</v>
          </cell>
          <cell r="E69">
            <v>500</v>
          </cell>
          <cell r="F69">
            <v>0.2</v>
          </cell>
          <cell r="G69">
            <v>228.7</v>
          </cell>
          <cell r="H69">
            <v>193.1</v>
          </cell>
          <cell r="I69">
            <v>172.4</v>
          </cell>
          <cell r="J69">
            <v>134.5</v>
          </cell>
          <cell r="K69">
            <v>105.3</v>
          </cell>
          <cell r="L69">
            <v>83.4</v>
          </cell>
          <cell r="M69">
            <v>57.9</v>
          </cell>
          <cell r="N69">
            <v>45.8</v>
          </cell>
          <cell r="O69">
            <v>23.3</v>
          </cell>
          <cell r="P69">
            <v>23</v>
          </cell>
          <cell r="Q69">
            <v>265.44</v>
          </cell>
        </row>
        <row r="70">
          <cell r="A70">
            <v>7</v>
          </cell>
          <cell r="B70" t="str">
            <v>מישור החוף</v>
          </cell>
          <cell r="C70">
            <v>133651</v>
          </cell>
          <cell r="D70" t="str">
            <v>געש</v>
          </cell>
          <cell r="E70">
            <v>200</v>
          </cell>
          <cell r="F70">
            <v>0.5</v>
          </cell>
          <cell r="G70">
            <v>192.7</v>
          </cell>
          <cell r="H70">
            <v>162.1</v>
          </cell>
          <cell r="I70">
            <v>144.30000000000001</v>
          </cell>
          <cell r="J70">
            <v>113</v>
          </cell>
          <cell r="K70">
            <v>87.7</v>
          </cell>
          <cell r="L70">
            <v>69</v>
          </cell>
          <cell r="M70">
            <v>48.4</v>
          </cell>
          <cell r="N70">
            <v>38.700000000000003</v>
          </cell>
          <cell r="O70">
            <v>21.1</v>
          </cell>
          <cell r="P70">
            <v>20.100000000000001</v>
          </cell>
          <cell r="Q70">
            <v>223.56</v>
          </cell>
        </row>
        <row r="71">
          <cell r="A71">
            <v>7</v>
          </cell>
          <cell r="B71" t="str">
            <v>מישור החוף</v>
          </cell>
          <cell r="C71">
            <v>133651</v>
          </cell>
          <cell r="D71" t="str">
            <v>געש</v>
          </cell>
          <cell r="E71">
            <v>100</v>
          </cell>
          <cell r="F71">
            <v>1</v>
          </cell>
          <cell r="G71">
            <v>168.4</v>
          </cell>
          <cell r="H71">
            <v>141.1</v>
          </cell>
          <cell r="I71">
            <v>125.2</v>
          </cell>
          <cell r="J71">
            <v>98.3</v>
          </cell>
          <cell r="K71">
            <v>75.8</v>
          </cell>
          <cell r="L71">
            <v>59.5</v>
          </cell>
          <cell r="M71">
            <v>42.1</v>
          </cell>
          <cell r="N71">
            <v>33.799999999999997</v>
          </cell>
          <cell r="O71">
            <v>19.5</v>
          </cell>
          <cell r="P71">
            <v>18</v>
          </cell>
          <cell r="Q71">
            <v>195.11999999999998</v>
          </cell>
        </row>
        <row r="72">
          <cell r="A72">
            <v>7</v>
          </cell>
          <cell r="B72" t="str">
            <v>מישור החוף</v>
          </cell>
          <cell r="C72">
            <v>133651</v>
          </cell>
          <cell r="D72" t="str">
            <v>געש</v>
          </cell>
          <cell r="E72">
            <v>50</v>
          </cell>
          <cell r="F72">
            <v>2</v>
          </cell>
          <cell r="G72">
            <v>146.19999999999999</v>
          </cell>
          <cell r="H72">
            <v>121.9</v>
          </cell>
          <cell r="I72">
            <v>107.8</v>
          </cell>
          <cell r="J72">
            <v>84.8</v>
          </cell>
          <cell r="K72">
            <v>65.099999999999994</v>
          </cell>
          <cell r="L72">
            <v>51</v>
          </cell>
          <cell r="M72">
            <v>36.299999999999997</v>
          </cell>
          <cell r="N72">
            <v>29.4</v>
          </cell>
          <cell r="O72">
            <v>17.899999999999999</v>
          </cell>
          <cell r="P72">
            <v>16.100000000000001</v>
          </cell>
          <cell r="Q72">
            <v>169.08</v>
          </cell>
        </row>
        <row r="73">
          <cell r="A73">
            <v>7</v>
          </cell>
          <cell r="B73" t="str">
            <v>מישור החוף</v>
          </cell>
          <cell r="C73">
            <v>133651</v>
          </cell>
          <cell r="D73" t="str">
            <v>געש</v>
          </cell>
          <cell r="E73">
            <v>25</v>
          </cell>
          <cell r="F73">
            <v>4</v>
          </cell>
          <cell r="G73">
            <v>125.8</v>
          </cell>
          <cell r="H73">
            <v>104.3</v>
          </cell>
          <cell r="I73">
            <v>91.9</v>
          </cell>
          <cell r="J73">
            <v>72.400000000000006</v>
          </cell>
          <cell r="K73">
            <v>55.3</v>
          </cell>
          <cell r="L73">
            <v>43.3</v>
          </cell>
          <cell r="M73">
            <v>31.1</v>
          </cell>
          <cell r="N73">
            <v>25.3</v>
          </cell>
          <cell r="O73">
            <v>16.3</v>
          </cell>
          <cell r="P73">
            <v>14.2</v>
          </cell>
          <cell r="Q73">
            <v>145.19999999999999</v>
          </cell>
        </row>
        <row r="74">
          <cell r="A74">
            <v>7</v>
          </cell>
          <cell r="B74" t="str">
            <v>מישור החוף</v>
          </cell>
          <cell r="C74">
            <v>133651</v>
          </cell>
          <cell r="D74" t="str">
            <v>געש</v>
          </cell>
          <cell r="E74">
            <v>20</v>
          </cell>
          <cell r="F74">
            <v>5</v>
          </cell>
          <cell r="G74">
            <v>119.6</v>
          </cell>
          <cell r="H74">
            <v>99</v>
          </cell>
          <cell r="I74">
            <v>87.1</v>
          </cell>
          <cell r="J74">
            <v>68.599999999999994</v>
          </cell>
          <cell r="K74">
            <v>52.3</v>
          </cell>
          <cell r="L74">
            <v>41</v>
          </cell>
          <cell r="M74">
            <v>29.5</v>
          </cell>
          <cell r="N74">
            <v>24.1</v>
          </cell>
          <cell r="O74">
            <v>15.8</v>
          </cell>
          <cell r="P74">
            <v>13.6</v>
          </cell>
          <cell r="Q74">
            <v>138</v>
          </cell>
        </row>
        <row r="75">
          <cell r="A75">
            <v>7</v>
          </cell>
          <cell r="B75" t="str">
            <v>מישור החוף</v>
          </cell>
          <cell r="C75">
            <v>133651</v>
          </cell>
          <cell r="D75" t="str">
            <v>געש</v>
          </cell>
          <cell r="E75">
            <v>10</v>
          </cell>
          <cell r="F75">
            <v>10</v>
          </cell>
          <cell r="G75">
            <v>101.3</v>
          </cell>
          <cell r="H75">
            <v>83.2</v>
          </cell>
          <cell r="I75">
            <v>72.8</v>
          </cell>
          <cell r="J75">
            <v>57.4</v>
          </cell>
          <cell r="K75">
            <v>43.6</v>
          </cell>
          <cell r="L75">
            <v>34.299999999999997</v>
          </cell>
          <cell r="M75">
            <v>24.9</v>
          </cell>
          <cell r="N75">
            <v>20.399999999999999</v>
          </cell>
          <cell r="O75">
            <v>14.1</v>
          </cell>
          <cell r="P75">
            <v>11.9</v>
          </cell>
          <cell r="Q75">
            <v>116.39999999999999</v>
          </cell>
        </row>
        <row r="76">
          <cell r="A76">
            <v>7</v>
          </cell>
          <cell r="B76" t="str">
            <v>מישור החוף</v>
          </cell>
          <cell r="C76">
            <v>133651</v>
          </cell>
          <cell r="D76" t="str">
            <v>געש</v>
          </cell>
          <cell r="E76">
            <v>5</v>
          </cell>
          <cell r="F76">
            <v>20</v>
          </cell>
          <cell r="G76">
            <v>84</v>
          </cell>
          <cell r="H76">
            <v>68.3</v>
          </cell>
          <cell r="I76">
            <v>59.3</v>
          </cell>
          <cell r="J76">
            <v>46.8</v>
          </cell>
          <cell r="K76">
            <v>35.5</v>
          </cell>
          <cell r="L76">
            <v>28.1</v>
          </cell>
          <cell r="M76">
            <v>20.6</v>
          </cell>
          <cell r="N76">
            <v>16.899999999999999</v>
          </cell>
          <cell r="O76">
            <v>12.3</v>
          </cell>
          <cell r="P76">
            <v>10.1</v>
          </cell>
          <cell r="Q76">
            <v>96</v>
          </cell>
        </row>
        <row r="77">
          <cell r="A77">
            <v>7</v>
          </cell>
          <cell r="B77" t="str">
            <v>מישור החוף</v>
          </cell>
          <cell r="C77">
            <v>133651</v>
          </cell>
          <cell r="D77" t="str">
            <v>געש</v>
          </cell>
          <cell r="E77">
            <v>2</v>
          </cell>
          <cell r="F77">
            <v>50</v>
          </cell>
          <cell r="G77">
            <v>61.3</v>
          </cell>
          <cell r="H77">
            <v>48.7</v>
          </cell>
          <cell r="I77">
            <v>41.7</v>
          </cell>
          <cell r="J77">
            <v>32.700000000000003</v>
          </cell>
          <cell r="K77">
            <v>25</v>
          </cell>
          <cell r="L77">
            <v>20.2</v>
          </cell>
          <cell r="M77">
            <v>15.1</v>
          </cell>
          <cell r="N77">
            <v>12.3</v>
          </cell>
          <cell r="O77">
            <v>9.6</v>
          </cell>
          <cell r="P77">
            <v>7.6</v>
          </cell>
          <cell r="Q77">
            <v>69.12</v>
          </cell>
        </row>
        <row r="78">
          <cell r="A78">
            <v>7</v>
          </cell>
          <cell r="B78" t="str">
            <v>מישור החוף</v>
          </cell>
          <cell r="C78">
            <v>133651</v>
          </cell>
          <cell r="D78" t="str">
            <v>געש</v>
          </cell>
          <cell r="E78">
            <v>1.01</v>
          </cell>
          <cell r="F78">
            <v>99</v>
          </cell>
          <cell r="G78">
            <v>33.200000000000003</v>
          </cell>
          <cell r="H78">
            <v>24.5</v>
          </cell>
          <cell r="I78">
            <v>19.899999999999999</v>
          </cell>
          <cell r="J78">
            <v>15.2</v>
          </cell>
          <cell r="K78">
            <v>12.3</v>
          </cell>
          <cell r="L78">
            <v>11</v>
          </cell>
          <cell r="M78">
            <v>8.5</v>
          </cell>
          <cell r="N78">
            <v>6.6</v>
          </cell>
          <cell r="O78">
            <v>5</v>
          </cell>
          <cell r="P78">
            <v>4.0999999999999996</v>
          </cell>
          <cell r="Q78">
            <v>35.76</v>
          </cell>
        </row>
        <row r="79">
          <cell r="A79">
            <v>8</v>
          </cell>
          <cell r="B79" t="str">
            <v>סובב כנרת ועמק המעיינות</v>
          </cell>
          <cell r="C79">
            <v>320500</v>
          </cell>
          <cell r="D79" t="str">
            <v>דגניה א וצמח</v>
          </cell>
          <cell r="E79">
            <v>1000</v>
          </cell>
          <cell r="F79">
            <v>0.1</v>
          </cell>
          <cell r="G79">
            <v>156</v>
          </cell>
          <cell r="H79">
            <v>115.1</v>
          </cell>
          <cell r="I79">
            <v>96.3</v>
          </cell>
          <cell r="J79">
            <v>84.1</v>
          </cell>
          <cell r="K79">
            <v>54</v>
          </cell>
          <cell r="L79">
            <v>48.8</v>
          </cell>
          <cell r="M79">
            <v>37.9</v>
          </cell>
          <cell r="N79">
            <v>33.6</v>
          </cell>
          <cell r="O79">
            <v>23.6</v>
          </cell>
          <cell r="P79">
            <v>22</v>
          </cell>
          <cell r="Q79">
            <v>147.804</v>
          </cell>
        </row>
        <row r="80">
          <cell r="A80">
            <v>8</v>
          </cell>
          <cell r="B80" t="str">
            <v>סובב כנרת ועמק המעיינות</v>
          </cell>
          <cell r="C80">
            <v>320500</v>
          </cell>
          <cell r="D80" t="str">
            <v>דגניה א וצמח</v>
          </cell>
          <cell r="E80">
            <v>500</v>
          </cell>
          <cell r="F80">
            <v>0.2</v>
          </cell>
          <cell r="G80">
            <v>137.6</v>
          </cell>
          <cell r="H80">
            <v>103</v>
          </cell>
          <cell r="I80">
            <v>86.4</v>
          </cell>
          <cell r="J80">
            <v>74.3</v>
          </cell>
          <cell r="K80">
            <v>48.3</v>
          </cell>
          <cell r="L80">
            <v>43.1</v>
          </cell>
          <cell r="M80">
            <v>33.700000000000003</v>
          </cell>
          <cell r="N80">
            <v>29.5</v>
          </cell>
          <cell r="O80">
            <v>21.1</v>
          </cell>
          <cell r="P80">
            <v>19.3</v>
          </cell>
          <cell r="Q80">
            <v>134.47</v>
          </cell>
        </row>
        <row r="81">
          <cell r="A81">
            <v>8</v>
          </cell>
          <cell r="B81" t="str">
            <v>סובב כנרת ועמק המעיינות</v>
          </cell>
          <cell r="C81">
            <v>320500</v>
          </cell>
          <cell r="D81" t="str">
            <v>דגניה א וצמח</v>
          </cell>
          <cell r="E81">
            <v>200</v>
          </cell>
          <cell r="F81">
            <v>0.5</v>
          </cell>
          <cell r="G81">
            <v>115.9</v>
          </cell>
          <cell r="H81">
            <v>88.4</v>
          </cell>
          <cell r="I81">
            <v>74.3</v>
          </cell>
          <cell r="J81">
            <v>62.6</v>
          </cell>
          <cell r="K81">
            <v>41.4</v>
          </cell>
          <cell r="L81">
            <v>36.299999999999997</v>
          </cell>
          <cell r="M81">
            <v>28.6</v>
          </cell>
          <cell r="N81">
            <v>24.8</v>
          </cell>
          <cell r="O81">
            <v>18</v>
          </cell>
          <cell r="P81">
            <v>16.2</v>
          </cell>
          <cell r="Q81">
            <v>117.85899999999998</v>
          </cell>
        </row>
        <row r="82">
          <cell r="A82">
            <v>8</v>
          </cell>
          <cell r="B82" t="str">
            <v>סובב כנרת ועמק המעיינות</v>
          </cell>
          <cell r="C82">
            <v>320500</v>
          </cell>
          <cell r="D82" t="str">
            <v>דגניה א וצמח</v>
          </cell>
          <cell r="E82">
            <v>100</v>
          </cell>
          <cell r="F82">
            <v>1</v>
          </cell>
          <cell r="G82">
            <v>101.2</v>
          </cell>
          <cell r="H82">
            <v>78.2</v>
          </cell>
          <cell r="I82">
            <v>65.900000000000006</v>
          </cell>
          <cell r="J82">
            <v>54.6</v>
          </cell>
          <cell r="K82">
            <v>36.6</v>
          </cell>
          <cell r="L82">
            <v>31.8</v>
          </cell>
          <cell r="M82">
            <v>25.1</v>
          </cell>
          <cell r="N82">
            <v>21.6</v>
          </cell>
          <cell r="O82">
            <v>15.8</v>
          </cell>
          <cell r="P82">
            <v>14.1</v>
          </cell>
          <cell r="Q82">
            <v>106.107</v>
          </cell>
        </row>
        <row r="83">
          <cell r="A83">
            <v>8</v>
          </cell>
          <cell r="B83" t="str">
            <v>סובב כנרת ועמק המעיינות</v>
          </cell>
          <cell r="C83">
            <v>320500</v>
          </cell>
          <cell r="D83" t="str">
            <v>דגניה א וצמח</v>
          </cell>
          <cell r="E83">
            <v>50</v>
          </cell>
          <cell r="F83">
            <v>2</v>
          </cell>
          <cell r="G83">
            <v>87.9</v>
          </cell>
          <cell r="H83">
            <v>68.7</v>
          </cell>
          <cell r="I83">
            <v>57.9</v>
          </cell>
          <cell r="J83">
            <v>47.3</v>
          </cell>
          <cell r="K83">
            <v>32.200000000000003</v>
          </cell>
          <cell r="L83">
            <v>27.6</v>
          </cell>
          <cell r="M83">
            <v>21.9</v>
          </cell>
          <cell r="N83">
            <v>18.7</v>
          </cell>
          <cell r="O83">
            <v>13.9</v>
          </cell>
          <cell r="P83">
            <v>12.2</v>
          </cell>
          <cell r="Q83">
            <v>94.807000000000002</v>
          </cell>
        </row>
        <row r="84">
          <cell r="A84">
            <v>8</v>
          </cell>
          <cell r="B84" t="str">
            <v>סובב כנרת ועמק המעיינות</v>
          </cell>
          <cell r="C84">
            <v>320500</v>
          </cell>
          <cell r="D84" t="str">
            <v>דגניה א וצמח</v>
          </cell>
          <cell r="E84">
            <v>25</v>
          </cell>
          <cell r="F84">
            <v>4</v>
          </cell>
          <cell r="G84">
            <v>75.7</v>
          </cell>
          <cell r="H84">
            <v>59.8</v>
          </cell>
          <cell r="I84">
            <v>50.5</v>
          </cell>
          <cell r="J84">
            <v>40.6</v>
          </cell>
          <cell r="K84">
            <v>28.1</v>
          </cell>
          <cell r="L84">
            <v>23.8</v>
          </cell>
          <cell r="M84">
            <v>19</v>
          </cell>
          <cell r="N84">
            <v>16</v>
          </cell>
          <cell r="O84">
            <v>12</v>
          </cell>
          <cell r="P84">
            <v>10.5</v>
          </cell>
          <cell r="Q84">
            <v>83.845999999999989</v>
          </cell>
        </row>
        <row r="85">
          <cell r="A85">
            <v>8</v>
          </cell>
          <cell r="B85" t="str">
            <v>סובב כנרת ועמק המעיינות</v>
          </cell>
          <cell r="C85">
            <v>320500</v>
          </cell>
          <cell r="D85" t="str">
            <v>דגניה א וצמח</v>
          </cell>
          <cell r="E85">
            <v>20</v>
          </cell>
          <cell r="F85">
            <v>5</v>
          </cell>
          <cell r="G85">
            <v>72</v>
          </cell>
          <cell r="H85">
            <v>57.1</v>
          </cell>
          <cell r="I85">
            <v>48.2</v>
          </cell>
          <cell r="J85">
            <v>38.5</v>
          </cell>
          <cell r="K85">
            <v>26.8</v>
          </cell>
          <cell r="L85">
            <v>22.6</v>
          </cell>
          <cell r="M85">
            <v>18</v>
          </cell>
          <cell r="N85">
            <v>15.2</v>
          </cell>
          <cell r="O85">
            <v>11.5</v>
          </cell>
          <cell r="P85">
            <v>10</v>
          </cell>
          <cell r="Q85">
            <v>80.455999999999989</v>
          </cell>
        </row>
        <row r="86">
          <cell r="A86">
            <v>8</v>
          </cell>
          <cell r="B86" t="str">
            <v>סובב כנרת ועמק המעיינות</v>
          </cell>
          <cell r="C86">
            <v>320500</v>
          </cell>
          <cell r="D86" t="str">
            <v>דגניה א וצמח</v>
          </cell>
          <cell r="E86">
            <v>10</v>
          </cell>
          <cell r="F86">
            <v>10</v>
          </cell>
          <cell r="G86">
            <v>61</v>
          </cell>
          <cell r="H86">
            <v>48.8</v>
          </cell>
          <cell r="I86">
            <v>41.2</v>
          </cell>
          <cell r="J86">
            <v>32.5</v>
          </cell>
          <cell r="K86">
            <v>23</v>
          </cell>
          <cell r="L86">
            <v>19.2</v>
          </cell>
          <cell r="M86">
            <v>15.4</v>
          </cell>
          <cell r="N86">
            <v>12.9</v>
          </cell>
          <cell r="O86">
            <v>9.8000000000000007</v>
          </cell>
          <cell r="P86">
            <v>8.4</v>
          </cell>
          <cell r="Q86">
            <v>69.946999999999989</v>
          </cell>
        </row>
        <row r="87">
          <cell r="A87">
            <v>8</v>
          </cell>
          <cell r="B87" t="str">
            <v>סובב כנרת ועמק המעיינות</v>
          </cell>
          <cell r="C87">
            <v>320500</v>
          </cell>
          <cell r="D87" t="str">
            <v>דגניה א וצמח</v>
          </cell>
          <cell r="E87">
            <v>5</v>
          </cell>
          <cell r="F87">
            <v>20</v>
          </cell>
          <cell r="G87">
            <v>50.7</v>
          </cell>
          <cell r="H87">
            <v>40.799999999999997</v>
          </cell>
          <cell r="I87">
            <v>34.299999999999997</v>
          </cell>
          <cell r="J87">
            <v>26.7</v>
          </cell>
          <cell r="K87">
            <v>19.3</v>
          </cell>
          <cell r="L87">
            <v>16</v>
          </cell>
          <cell r="M87">
            <v>12.8</v>
          </cell>
          <cell r="N87">
            <v>10.6</v>
          </cell>
          <cell r="O87">
            <v>8.1999999999999993</v>
          </cell>
          <cell r="P87">
            <v>7</v>
          </cell>
          <cell r="Q87">
            <v>59.550999999999995</v>
          </cell>
        </row>
        <row r="88">
          <cell r="A88">
            <v>8</v>
          </cell>
          <cell r="B88" t="str">
            <v>סובב כנרת ועמק המעיינות</v>
          </cell>
          <cell r="C88">
            <v>320500</v>
          </cell>
          <cell r="D88" t="str">
            <v>דגניה א וצמח</v>
          </cell>
          <cell r="E88">
            <v>2</v>
          </cell>
          <cell r="F88">
            <v>50</v>
          </cell>
          <cell r="G88">
            <v>37.299999999999997</v>
          </cell>
          <cell r="H88">
            <v>29.8</v>
          </cell>
          <cell r="I88">
            <v>24.9</v>
          </cell>
          <cell r="J88">
            <v>19.100000000000001</v>
          </cell>
          <cell r="K88">
            <v>14.3</v>
          </cell>
          <cell r="L88">
            <v>11.7</v>
          </cell>
          <cell r="M88">
            <v>9.4</v>
          </cell>
          <cell r="N88">
            <v>7.8</v>
          </cell>
          <cell r="O88">
            <v>6.1</v>
          </cell>
          <cell r="P88">
            <v>5.0999999999999996</v>
          </cell>
          <cell r="Q88">
            <v>44.521999999999991</v>
          </cell>
        </row>
        <row r="89">
          <cell r="A89">
            <v>8</v>
          </cell>
          <cell r="B89" t="str">
            <v>סובב כנרת ועמק המעיינות</v>
          </cell>
          <cell r="C89">
            <v>320500</v>
          </cell>
          <cell r="D89" t="str">
            <v>דגניה א וצמח</v>
          </cell>
          <cell r="E89">
            <v>1.01</v>
          </cell>
          <cell r="F89">
            <v>99</v>
          </cell>
          <cell r="G89">
            <v>20.8</v>
          </cell>
          <cell r="H89">
            <v>15.3</v>
          </cell>
          <cell r="I89">
            <v>12.2</v>
          </cell>
          <cell r="J89">
            <v>9.6999999999999993</v>
          </cell>
          <cell r="K89">
            <v>7.7</v>
          </cell>
          <cell r="L89">
            <v>6.6</v>
          </cell>
          <cell r="M89">
            <v>5</v>
          </cell>
          <cell r="N89">
            <v>4.3</v>
          </cell>
          <cell r="O89">
            <v>3.4</v>
          </cell>
          <cell r="P89">
            <v>2.9</v>
          </cell>
          <cell r="Q89">
            <v>22.825999999999997</v>
          </cell>
        </row>
        <row r="90">
          <cell r="A90">
            <v>9</v>
          </cell>
          <cell r="B90" t="str">
            <v>הגלבוע ומזרח עמק יזרעאל</v>
          </cell>
          <cell r="C90">
            <v>216101</v>
          </cell>
          <cell r="D90" t="str">
            <v>גזית</v>
          </cell>
          <cell r="E90">
            <v>1000</v>
          </cell>
          <cell r="F90">
            <v>0.1</v>
          </cell>
          <cell r="G90">
            <v>227</v>
          </cell>
          <cell r="H90">
            <v>184.1</v>
          </cell>
          <cell r="I90">
            <v>150.4</v>
          </cell>
          <cell r="J90">
            <v>115.6</v>
          </cell>
          <cell r="K90">
            <v>83.2</v>
          </cell>
          <cell r="L90">
            <v>64.7</v>
          </cell>
          <cell r="M90">
            <v>44.8</v>
          </cell>
          <cell r="N90">
            <v>32.5</v>
          </cell>
          <cell r="O90">
            <v>21.8</v>
          </cell>
          <cell r="P90">
            <v>19.7</v>
          </cell>
          <cell r="Q90">
            <v>180.23499999999999</v>
          </cell>
        </row>
        <row r="91">
          <cell r="A91">
            <v>9</v>
          </cell>
          <cell r="B91" t="str">
            <v>הגלבוע ומזרח עמק יזרעאל</v>
          </cell>
          <cell r="C91">
            <v>216101</v>
          </cell>
          <cell r="D91" t="str">
            <v>גזית</v>
          </cell>
          <cell r="E91">
            <v>500</v>
          </cell>
          <cell r="F91">
            <v>0.2</v>
          </cell>
          <cell r="G91">
            <v>199.8</v>
          </cell>
          <cell r="H91">
            <v>163.30000000000001</v>
          </cell>
          <cell r="I91">
            <v>134.30000000000001</v>
          </cell>
          <cell r="J91">
            <v>103.2</v>
          </cell>
          <cell r="K91">
            <v>73.900000000000006</v>
          </cell>
          <cell r="L91">
            <v>57.3</v>
          </cell>
          <cell r="M91">
            <v>39.6</v>
          </cell>
          <cell r="N91">
            <v>29.1</v>
          </cell>
          <cell r="O91">
            <v>19.7</v>
          </cell>
          <cell r="P91">
            <v>17.600000000000001</v>
          </cell>
          <cell r="Q91">
            <v>162.042</v>
          </cell>
        </row>
        <row r="92">
          <cell r="A92">
            <v>9</v>
          </cell>
          <cell r="B92" t="str">
            <v>הגלבוע ומזרח עמק יזרעאל</v>
          </cell>
          <cell r="C92">
            <v>216101</v>
          </cell>
          <cell r="D92" t="str">
            <v>גזית</v>
          </cell>
          <cell r="E92">
            <v>200</v>
          </cell>
          <cell r="F92">
            <v>0.5</v>
          </cell>
          <cell r="G92">
            <v>167.3</v>
          </cell>
          <cell r="H92">
            <v>138.19999999999999</v>
          </cell>
          <cell r="I92">
            <v>114.5</v>
          </cell>
          <cell r="J92">
            <v>88.1</v>
          </cell>
          <cell r="K92">
            <v>62.6</v>
          </cell>
          <cell r="L92">
            <v>48.5</v>
          </cell>
          <cell r="M92">
            <v>33.5</v>
          </cell>
          <cell r="N92">
            <v>25.1</v>
          </cell>
          <cell r="O92">
            <v>17.2</v>
          </cell>
          <cell r="P92">
            <v>15.1</v>
          </cell>
          <cell r="Q92">
            <v>139.89399999999998</v>
          </cell>
        </row>
        <row r="93">
          <cell r="A93">
            <v>9</v>
          </cell>
          <cell r="B93" t="str">
            <v>הגלבוע ומזרח עמק יזרעאל</v>
          </cell>
          <cell r="C93">
            <v>216101</v>
          </cell>
          <cell r="D93" t="str">
            <v>גזית</v>
          </cell>
          <cell r="E93">
            <v>100</v>
          </cell>
          <cell r="F93">
            <v>1</v>
          </cell>
          <cell r="G93">
            <v>145.19999999999999</v>
          </cell>
          <cell r="H93">
            <v>120.8</v>
          </cell>
          <cell r="I93">
            <v>100.6</v>
          </cell>
          <cell r="J93">
            <v>77.400000000000006</v>
          </cell>
          <cell r="K93">
            <v>54.8</v>
          </cell>
          <cell r="L93">
            <v>42.4</v>
          </cell>
          <cell r="M93">
            <v>29.4</v>
          </cell>
          <cell r="N93">
            <v>22.3</v>
          </cell>
          <cell r="O93">
            <v>15.4</v>
          </cell>
          <cell r="P93">
            <v>13.4</v>
          </cell>
          <cell r="Q93">
            <v>124.526</v>
          </cell>
        </row>
        <row r="94">
          <cell r="A94">
            <v>9</v>
          </cell>
          <cell r="B94" t="str">
            <v>הגלבוע ומזרח עמק יזרעאל</v>
          </cell>
          <cell r="C94">
            <v>216101</v>
          </cell>
          <cell r="D94" t="str">
            <v>גזית</v>
          </cell>
          <cell r="E94">
            <v>50</v>
          </cell>
          <cell r="F94">
            <v>2</v>
          </cell>
          <cell r="G94">
            <v>125</v>
          </cell>
          <cell r="H94">
            <v>104.6</v>
          </cell>
          <cell r="I94">
            <v>87.6</v>
          </cell>
          <cell r="J94">
            <v>67.3</v>
          </cell>
          <cell r="K94">
            <v>47.6</v>
          </cell>
          <cell r="L94">
            <v>36.799999999999997</v>
          </cell>
          <cell r="M94">
            <v>25.6</v>
          </cell>
          <cell r="N94">
            <v>19.600000000000001</v>
          </cell>
          <cell r="O94">
            <v>13.7</v>
          </cell>
          <cell r="P94">
            <v>11.8</v>
          </cell>
          <cell r="Q94">
            <v>110.17499999999998</v>
          </cell>
        </row>
        <row r="95">
          <cell r="A95">
            <v>9</v>
          </cell>
          <cell r="B95" t="str">
            <v>הגלבוע ומזרח עמק יזרעאל</v>
          </cell>
          <cell r="C95">
            <v>216101</v>
          </cell>
          <cell r="D95" t="str">
            <v>גזית</v>
          </cell>
          <cell r="E95">
            <v>25</v>
          </cell>
          <cell r="F95">
            <v>4</v>
          </cell>
          <cell r="G95">
            <v>106.3</v>
          </cell>
          <cell r="H95">
            <v>89.5</v>
          </cell>
          <cell r="I95">
            <v>75.2</v>
          </cell>
          <cell r="J95">
            <v>57.8</v>
          </cell>
          <cell r="K95">
            <v>40.799999999999997</v>
          </cell>
          <cell r="L95">
            <v>31.7</v>
          </cell>
          <cell r="M95">
            <v>22.1</v>
          </cell>
          <cell r="N95">
            <v>17.2</v>
          </cell>
          <cell r="O95">
            <v>12.2</v>
          </cell>
          <cell r="P95">
            <v>10.4</v>
          </cell>
          <cell r="Q95">
            <v>96.614999999999995</v>
          </cell>
        </row>
        <row r="96">
          <cell r="A96">
            <v>9</v>
          </cell>
          <cell r="B96" t="str">
            <v>הגלבוע ומזרח עמק יזרעאל</v>
          </cell>
          <cell r="C96">
            <v>216101</v>
          </cell>
          <cell r="D96" t="str">
            <v>גזית</v>
          </cell>
          <cell r="E96">
            <v>20</v>
          </cell>
          <cell r="F96">
            <v>5</v>
          </cell>
          <cell r="G96">
            <v>100.6</v>
          </cell>
          <cell r="H96">
            <v>84.8</v>
          </cell>
          <cell r="I96">
            <v>71.400000000000006</v>
          </cell>
          <cell r="J96">
            <v>54.8</v>
          </cell>
          <cell r="K96">
            <v>38.700000000000003</v>
          </cell>
          <cell r="L96">
            <v>30.1</v>
          </cell>
          <cell r="M96">
            <v>21</v>
          </cell>
          <cell r="N96">
            <v>16.5</v>
          </cell>
          <cell r="O96">
            <v>11.7</v>
          </cell>
          <cell r="P96">
            <v>9.9</v>
          </cell>
          <cell r="Q96">
            <v>92.433999999999983</v>
          </cell>
        </row>
        <row r="97">
          <cell r="A97">
            <v>9</v>
          </cell>
          <cell r="B97" t="str">
            <v>הגלבוע ומזרח עמק יזרעאל</v>
          </cell>
          <cell r="C97">
            <v>216101</v>
          </cell>
          <cell r="D97" t="str">
            <v>גזית</v>
          </cell>
          <cell r="E97">
            <v>10</v>
          </cell>
          <cell r="F97">
            <v>10</v>
          </cell>
          <cell r="G97">
            <v>83.7</v>
          </cell>
          <cell r="H97">
            <v>70.8</v>
          </cell>
          <cell r="I97">
            <v>59.8</v>
          </cell>
          <cell r="J97">
            <v>45.9</v>
          </cell>
          <cell r="K97">
            <v>32.5</v>
          </cell>
          <cell r="L97">
            <v>25.3</v>
          </cell>
          <cell r="M97">
            <v>17.899999999999999</v>
          </cell>
          <cell r="N97">
            <v>14.2</v>
          </cell>
          <cell r="O97">
            <v>10.3</v>
          </cell>
          <cell r="P97">
            <v>8.6</v>
          </cell>
          <cell r="Q97">
            <v>79.777999999999992</v>
          </cell>
        </row>
        <row r="98">
          <cell r="A98">
            <v>9</v>
          </cell>
          <cell r="B98" t="str">
            <v>הגלבוע ומזרח עמק יזרעאל</v>
          </cell>
          <cell r="C98">
            <v>216101</v>
          </cell>
          <cell r="D98" t="str">
            <v>גזית</v>
          </cell>
          <cell r="E98">
            <v>5</v>
          </cell>
          <cell r="F98">
            <v>20</v>
          </cell>
          <cell r="G98">
            <v>67.8</v>
          </cell>
          <cell r="H98">
            <v>57.4</v>
          </cell>
          <cell r="I98">
            <v>48.5</v>
          </cell>
          <cell r="J98">
            <v>37.1</v>
          </cell>
          <cell r="K98">
            <v>26.5</v>
          </cell>
          <cell r="L98">
            <v>20.8</v>
          </cell>
          <cell r="M98">
            <v>14.9</v>
          </cell>
          <cell r="N98">
            <v>12</v>
          </cell>
          <cell r="O98">
            <v>8.8000000000000007</v>
          </cell>
          <cell r="P98">
            <v>7.4</v>
          </cell>
          <cell r="Q98">
            <v>67.573999999999984</v>
          </cell>
        </row>
        <row r="99">
          <cell r="A99">
            <v>9</v>
          </cell>
          <cell r="B99" t="str">
            <v>הגלבוע ומזרח עמק יזרעאל</v>
          </cell>
          <cell r="C99">
            <v>216101</v>
          </cell>
          <cell r="D99" t="str">
            <v>גזית</v>
          </cell>
          <cell r="E99">
            <v>2</v>
          </cell>
          <cell r="F99">
            <v>50</v>
          </cell>
          <cell r="G99">
            <v>46.7</v>
          </cell>
          <cell r="H99">
            <v>39.299999999999997</v>
          </cell>
          <cell r="I99">
            <v>33.1</v>
          </cell>
          <cell r="J99">
            <v>25.1</v>
          </cell>
          <cell r="K99">
            <v>18.399999999999999</v>
          </cell>
          <cell r="L99">
            <v>14.8</v>
          </cell>
          <cell r="M99">
            <v>10.9</v>
          </cell>
          <cell r="N99">
            <v>9.1</v>
          </cell>
          <cell r="O99">
            <v>6.9</v>
          </cell>
          <cell r="P99">
            <v>5.7</v>
          </cell>
          <cell r="Q99">
            <v>50.623999999999995</v>
          </cell>
        </row>
        <row r="100">
          <cell r="A100">
            <v>9</v>
          </cell>
          <cell r="B100" t="str">
            <v>הגלבוע ומזרח עמק יזרעאל</v>
          </cell>
          <cell r="C100">
            <v>216101</v>
          </cell>
          <cell r="D100" t="str">
            <v>גזית</v>
          </cell>
          <cell r="E100">
            <v>1.01</v>
          </cell>
          <cell r="F100">
            <v>99</v>
          </cell>
          <cell r="G100">
            <v>20.6</v>
          </cell>
          <cell r="H100">
            <v>16.100000000000001</v>
          </cell>
          <cell r="I100">
            <v>12.8</v>
          </cell>
          <cell r="J100">
            <v>9.3000000000000007</v>
          </cell>
          <cell r="K100">
            <v>7.9</v>
          </cell>
          <cell r="L100">
            <v>7.1</v>
          </cell>
          <cell r="M100">
            <v>6</v>
          </cell>
          <cell r="N100">
            <v>5.3</v>
          </cell>
          <cell r="O100">
            <v>4.3</v>
          </cell>
          <cell r="P100">
            <v>3.6</v>
          </cell>
          <cell r="Q100">
            <v>28.023999999999997</v>
          </cell>
        </row>
        <row r="101">
          <cell r="A101">
            <v>10</v>
          </cell>
          <cell r="B101" t="str">
            <v>עמק יזרעאל</v>
          </cell>
          <cell r="C101">
            <v>216101</v>
          </cell>
          <cell r="D101" t="str">
            <v>גזית</v>
          </cell>
          <cell r="E101">
            <v>1000</v>
          </cell>
          <cell r="F101">
            <v>0.1</v>
          </cell>
          <cell r="G101">
            <v>227</v>
          </cell>
          <cell r="H101">
            <v>184.1</v>
          </cell>
          <cell r="I101">
            <v>150.4</v>
          </cell>
          <cell r="J101">
            <v>115.6</v>
          </cell>
          <cell r="K101">
            <v>83.2</v>
          </cell>
          <cell r="L101">
            <v>64.7</v>
          </cell>
          <cell r="M101">
            <v>44.8</v>
          </cell>
          <cell r="N101">
            <v>32.5</v>
          </cell>
          <cell r="O101">
            <v>21.8</v>
          </cell>
          <cell r="P101">
            <v>19.7</v>
          </cell>
          <cell r="Q101">
            <v>180.23499999999999</v>
          </cell>
        </row>
        <row r="102">
          <cell r="A102">
            <v>10</v>
          </cell>
          <cell r="B102" t="str">
            <v>עמק יזרעאל</v>
          </cell>
          <cell r="C102">
            <v>216101</v>
          </cell>
          <cell r="D102" t="str">
            <v>גזית</v>
          </cell>
          <cell r="E102">
            <v>500</v>
          </cell>
          <cell r="F102">
            <v>0.2</v>
          </cell>
          <cell r="G102">
            <v>199.8</v>
          </cell>
          <cell r="H102">
            <v>163.30000000000001</v>
          </cell>
          <cell r="I102">
            <v>134.30000000000001</v>
          </cell>
          <cell r="J102">
            <v>103.2</v>
          </cell>
          <cell r="K102">
            <v>73.900000000000006</v>
          </cell>
          <cell r="L102">
            <v>57.3</v>
          </cell>
          <cell r="M102">
            <v>39.6</v>
          </cell>
          <cell r="N102">
            <v>29.1</v>
          </cell>
          <cell r="O102">
            <v>19.7</v>
          </cell>
          <cell r="P102">
            <v>17.600000000000001</v>
          </cell>
          <cell r="Q102">
            <v>162.042</v>
          </cell>
        </row>
        <row r="103">
          <cell r="A103">
            <v>10</v>
          </cell>
          <cell r="B103" t="str">
            <v>עמק יזרעאל</v>
          </cell>
          <cell r="C103">
            <v>216101</v>
          </cell>
          <cell r="D103" t="str">
            <v>גזית</v>
          </cell>
          <cell r="E103">
            <v>200</v>
          </cell>
          <cell r="F103">
            <v>0.5</v>
          </cell>
          <cell r="G103">
            <v>167.3</v>
          </cell>
          <cell r="H103">
            <v>138.19999999999999</v>
          </cell>
          <cell r="I103">
            <v>114.5</v>
          </cell>
          <cell r="J103">
            <v>88.1</v>
          </cell>
          <cell r="K103">
            <v>62.6</v>
          </cell>
          <cell r="L103">
            <v>48.5</v>
          </cell>
          <cell r="M103">
            <v>33.5</v>
          </cell>
          <cell r="N103">
            <v>25.1</v>
          </cell>
          <cell r="O103">
            <v>17.2</v>
          </cell>
          <cell r="P103">
            <v>15.1</v>
          </cell>
          <cell r="Q103">
            <v>139.89399999999998</v>
          </cell>
        </row>
        <row r="104">
          <cell r="A104">
            <v>10</v>
          </cell>
          <cell r="B104" t="str">
            <v>עמק יזרעאל</v>
          </cell>
          <cell r="C104">
            <v>216101</v>
          </cell>
          <cell r="D104" t="str">
            <v>גזית</v>
          </cell>
          <cell r="E104">
            <v>100</v>
          </cell>
          <cell r="F104">
            <v>1</v>
          </cell>
          <cell r="G104">
            <v>145.19999999999999</v>
          </cell>
          <cell r="H104">
            <v>120.8</v>
          </cell>
          <cell r="I104">
            <v>100.6</v>
          </cell>
          <cell r="J104">
            <v>77.400000000000006</v>
          </cell>
          <cell r="K104">
            <v>54.8</v>
          </cell>
          <cell r="L104">
            <v>42.4</v>
          </cell>
          <cell r="M104">
            <v>29.4</v>
          </cell>
          <cell r="N104">
            <v>22.3</v>
          </cell>
          <cell r="O104">
            <v>15.4</v>
          </cell>
          <cell r="P104">
            <v>13.4</v>
          </cell>
          <cell r="Q104">
            <v>124.526</v>
          </cell>
        </row>
        <row r="105">
          <cell r="A105">
            <v>10</v>
          </cell>
          <cell r="B105" t="str">
            <v>עמק יזרעאל</v>
          </cell>
          <cell r="C105">
            <v>216101</v>
          </cell>
          <cell r="D105" t="str">
            <v>גזית</v>
          </cell>
          <cell r="E105">
            <v>50</v>
          </cell>
          <cell r="F105">
            <v>2</v>
          </cell>
          <cell r="G105">
            <v>125</v>
          </cell>
          <cell r="H105">
            <v>104.6</v>
          </cell>
          <cell r="I105">
            <v>87.6</v>
          </cell>
          <cell r="J105">
            <v>67.3</v>
          </cell>
          <cell r="K105">
            <v>47.6</v>
          </cell>
          <cell r="L105">
            <v>36.799999999999997</v>
          </cell>
          <cell r="M105">
            <v>25.6</v>
          </cell>
          <cell r="N105">
            <v>19.600000000000001</v>
          </cell>
          <cell r="O105">
            <v>13.7</v>
          </cell>
          <cell r="P105">
            <v>11.8</v>
          </cell>
          <cell r="Q105">
            <v>110.17499999999998</v>
          </cell>
        </row>
        <row r="106">
          <cell r="A106">
            <v>10</v>
          </cell>
          <cell r="B106" t="str">
            <v>עמק יזרעאל</v>
          </cell>
          <cell r="C106">
            <v>216101</v>
          </cell>
          <cell r="D106" t="str">
            <v>גזית</v>
          </cell>
          <cell r="E106">
            <v>25</v>
          </cell>
          <cell r="F106">
            <v>4</v>
          </cell>
          <cell r="G106">
            <v>106.3</v>
          </cell>
          <cell r="H106">
            <v>89.5</v>
          </cell>
          <cell r="I106">
            <v>75.2</v>
          </cell>
          <cell r="J106">
            <v>57.8</v>
          </cell>
          <cell r="K106">
            <v>40.799999999999997</v>
          </cell>
          <cell r="L106">
            <v>31.7</v>
          </cell>
          <cell r="M106">
            <v>22.1</v>
          </cell>
          <cell r="N106">
            <v>17.2</v>
          </cell>
          <cell r="O106">
            <v>12.2</v>
          </cell>
          <cell r="P106">
            <v>10.4</v>
          </cell>
          <cell r="Q106">
            <v>96.614999999999995</v>
          </cell>
        </row>
        <row r="107">
          <cell r="A107">
            <v>10</v>
          </cell>
          <cell r="B107" t="str">
            <v>עמק יזרעאל</v>
          </cell>
          <cell r="C107">
            <v>216101</v>
          </cell>
          <cell r="D107" t="str">
            <v>גזית</v>
          </cell>
          <cell r="E107">
            <v>20</v>
          </cell>
          <cell r="F107">
            <v>5</v>
          </cell>
          <cell r="G107">
            <v>100.6</v>
          </cell>
          <cell r="H107">
            <v>84.8</v>
          </cell>
          <cell r="I107">
            <v>71.400000000000006</v>
          </cell>
          <cell r="J107">
            <v>54.8</v>
          </cell>
          <cell r="K107">
            <v>38.700000000000003</v>
          </cell>
          <cell r="L107">
            <v>30.1</v>
          </cell>
          <cell r="M107">
            <v>21</v>
          </cell>
          <cell r="N107">
            <v>16.5</v>
          </cell>
          <cell r="O107">
            <v>11.7</v>
          </cell>
          <cell r="P107">
            <v>9.9</v>
          </cell>
          <cell r="Q107">
            <v>92.433999999999983</v>
          </cell>
        </row>
        <row r="108">
          <cell r="A108">
            <v>10</v>
          </cell>
          <cell r="B108" t="str">
            <v>עמק יזרעאל</v>
          </cell>
          <cell r="C108">
            <v>216101</v>
          </cell>
          <cell r="D108" t="str">
            <v>גזית</v>
          </cell>
          <cell r="E108">
            <v>10</v>
          </cell>
          <cell r="F108">
            <v>10</v>
          </cell>
          <cell r="G108">
            <v>83.7</v>
          </cell>
          <cell r="H108">
            <v>70.8</v>
          </cell>
          <cell r="I108">
            <v>59.8</v>
          </cell>
          <cell r="J108">
            <v>45.9</v>
          </cell>
          <cell r="K108">
            <v>32.5</v>
          </cell>
          <cell r="L108">
            <v>25.3</v>
          </cell>
          <cell r="M108">
            <v>17.899999999999999</v>
          </cell>
          <cell r="N108">
            <v>14.2</v>
          </cell>
          <cell r="O108">
            <v>10.3</v>
          </cell>
          <cell r="P108">
            <v>8.6</v>
          </cell>
          <cell r="Q108">
            <v>79.777999999999992</v>
          </cell>
        </row>
        <row r="109">
          <cell r="A109">
            <v>10</v>
          </cell>
          <cell r="B109" t="str">
            <v>עמק יזרעאל</v>
          </cell>
          <cell r="C109">
            <v>216101</v>
          </cell>
          <cell r="D109" t="str">
            <v>גזית</v>
          </cell>
          <cell r="E109">
            <v>5</v>
          </cell>
          <cell r="F109">
            <v>20</v>
          </cell>
          <cell r="G109">
            <v>67.8</v>
          </cell>
          <cell r="H109">
            <v>57.4</v>
          </cell>
          <cell r="I109">
            <v>48.5</v>
          </cell>
          <cell r="J109">
            <v>37.1</v>
          </cell>
          <cell r="K109">
            <v>26.5</v>
          </cell>
          <cell r="L109">
            <v>20.8</v>
          </cell>
          <cell r="M109">
            <v>14.9</v>
          </cell>
          <cell r="N109">
            <v>12</v>
          </cell>
          <cell r="O109">
            <v>8.8000000000000007</v>
          </cell>
          <cell r="P109">
            <v>7.4</v>
          </cell>
          <cell r="Q109">
            <v>67.573999999999984</v>
          </cell>
        </row>
        <row r="110">
          <cell r="A110">
            <v>10</v>
          </cell>
          <cell r="B110" t="str">
            <v>עמק יזרעאל</v>
          </cell>
          <cell r="C110">
            <v>216101</v>
          </cell>
          <cell r="D110" t="str">
            <v>גזית</v>
          </cell>
          <cell r="E110">
            <v>2</v>
          </cell>
          <cell r="F110">
            <v>50</v>
          </cell>
          <cell r="G110">
            <v>46.7</v>
          </cell>
          <cell r="H110">
            <v>39.299999999999997</v>
          </cell>
          <cell r="I110">
            <v>33.1</v>
          </cell>
          <cell r="J110">
            <v>25.1</v>
          </cell>
          <cell r="K110">
            <v>18.399999999999999</v>
          </cell>
          <cell r="L110">
            <v>14.8</v>
          </cell>
          <cell r="M110">
            <v>10.9</v>
          </cell>
          <cell r="N110">
            <v>9.1</v>
          </cell>
          <cell r="O110">
            <v>6.9</v>
          </cell>
          <cell r="P110">
            <v>5.7</v>
          </cell>
          <cell r="Q110">
            <v>50.623999999999995</v>
          </cell>
        </row>
        <row r="111">
          <cell r="A111">
            <v>10</v>
          </cell>
          <cell r="B111" t="str">
            <v>עמק יזרעאל</v>
          </cell>
          <cell r="C111">
            <v>216101</v>
          </cell>
          <cell r="D111" t="str">
            <v>גזית</v>
          </cell>
          <cell r="E111">
            <v>1.01</v>
          </cell>
          <cell r="F111">
            <v>99</v>
          </cell>
          <cell r="G111">
            <v>20.6</v>
          </cell>
          <cell r="H111">
            <v>16.100000000000001</v>
          </cell>
          <cell r="I111">
            <v>12.8</v>
          </cell>
          <cell r="J111">
            <v>9.3000000000000007</v>
          </cell>
          <cell r="K111">
            <v>7.9</v>
          </cell>
          <cell r="L111">
            <v>7.1</v>
          </cell>
          <cell r="M111">
            <v>6</v>
          </cell>
          <cell r="N111">
            <v>5.3</v>
          </cell>
          <cell r="O111">
            <v>4.3</v>
          </cell>
          <cell r="P111">
            <v>3.6</v>
          </cell>
          <cell r="Q111">
            <v>28.023999999999997</v>
          </cell>
        </row>
        <row r="112">
          <cell r="A112">
            <v>11</v>
          </cell>
          <cell r="B112" t="str">
            <v>השפלה</v>
          </cell>
          <cell r="C112">
            <v>136900</v>
          </cell>
          <cell r="D112" t="str">
            <v>לוד נמל תעופה</v>
          </cell>
          <cell r="E112">
            <v>1000</v>
          </cell>
          <cell r="F112">
            <v>0.1</v>
          </cell>
          <cell r="G112">
            <v>165.4</v>
          </cell>
          <cell r="H112">
            <v>146.4</v>
          </cell>
          <cell r="I112">
            <v>131.9</v>
          </cell>
          <cell r="J112">
            <v>108.5</v>
          </cell>
          <cell r="K112">
            <v>79.900000000000006</v>
          </cell>
          <cell r="L112">
            <v>83.8</v>
          </cell>
          <cell r="M112">
            <v>46.3</v>
          </cell>
          <cell r="N112">
            <v>48.9</v>
          </cell>
          <cell r="O112">
            <v>43.3</v>
          </cell>
          <cell r="P112">
            <v>38.200000000000003</v>
          </cell>
          <cell r="Q112">
            <v>330.84</v>
          </cell>
        </row>
        <row r="113">
          <cell r="A113">
            <v>11</v>
          </cell>
          <cell r="B113" t="str">
            <v>השפלה</v>
          </cell>
          <cell r="C113">
            <v>136900</v>
          </cell>
          <cell r="D113" t="str">
            <v>לוד נמל תעופה</v>
          </cell>
          <cell r="E113">
            <v>500</v>
          </cell>
          <cell r="F113">
            <v>0.2</v>
          </cell>
          <cell r="G113">
            <v>151.6</v>
          </cell>
          <cell r="H113">
            <v>132.69999999999999</v>
          </cell>
          <cell r="I113">
            <v>118.7</v>
          </cell>
          <cell r="J113">
            <v>97.3</v>
          </cell>
          <cell r="K113">
            <v>72.099999999999994</v>
          </cell>
          <cell r="L113">
            <v>74</v>
          </cell>
          <cell r="M113">
            <v>42.1</v>
          </cell>
          <cell r="N113">
            <v>43.4</v>
          </cell>
          <cell r="O113">
            <v>37.700000000000003</v>
          </cell>
          <cell r="P113">
            <v>33.1</v>
          </cell>
          <cell r="Q113">
            <v>289.56</v>
          </cell>
        </row>
        <row r="114">
          <cell r="A114">
            <v>11</v>
          </cell>
          <cell r="B114" t="str">
            <v>השפלה</v>
          </cell>
          <cell r="C114">
            <v>136900</v>
          </cell>
          <cell r="D114" t="str">
            <v>לוד נמל תעופה</v>
          </cell>
          <cell r="E114">
            <v>200</v>
          </cell>
          <cell r="F114">
            <v>0.5</v>
          </cell>
          <cell r="G114">
            <v>134.1</v>
          </cell>
          <cell r="H114">
            <v>115.6</v>
          </cell>
          <cell r="I114">
            <v>102.5</v>
          </cell>
          <cell r="J114">
            <v>83.6</v>
          </cell>
          <cell r="K114">
            <v>62.4</v>
          </cell>
          <cell r="L114">
            <v>62.3</v>
          </cell>
          <cell r="M114">
            <v>36.9</v>
          </cell>
          <cell r="N114">
            <v>36.700000000000003</v>
          </cell>
          <cell r="O114">
            <v>31.2</v>
          </cell>
          <cell r="P114">
            <v>27.1</v>
          </cell>
          <cell r="Q114">
            <v>241.07999999999998</v>
          </cell>
        </row>
        <row r="115">
          <cell r="A115">
            <v>11</v>
          </cell>
          <cell r="B115" t="str">
            <v>השפלה</v>
          </cell>
          <cell r="C115">
            <v>136900</v>
          </cell>
          <cell r="D115" t="str">
            <v>לוד נמל תעופה</v>
          </cell>
          <cell r="E115">
            <v>100</v>
          </cell>
          <cell r="F115">
            <v>1</v>
          </cell>
          <cell r="G115">
            <v>121.4</v>
          </cell>
          <cell r="H115">
            <v>103.4</v>
          </cell>
          <cell r="I115">
            <v>91</v>
          </cell>
          <cell r="J115">
            <v>74</v>
          </cell>
          <cell r="K115">
            <v>55.5</v>
          </cell>
          <cell r="L115">
            <v>54.2</v>
          </cell>
          <cell r="M115">
            <v>33.200000000000003</v>
          </cell>
          <cell r="N115">
            <v>32.200000000000003</v>
          </cell>
          <cell r="O115">
            <v>26.8</v>
          </cell>
          <cell r="P115">
            <v>23.2</v>
          </cell>
          <cell r="Q115">
            <v>208.68</v>
          </cell>
        </row>
        <row r="116">
          <cell r="A116">
            <v>11</v>
          </cell>
          <cell r="B116" t="str">
            <v>השפלה</v>
          </cell>
          <cell r="C116">
            <v>136900</v>
          </cell>
          <cell r="D116" t="str">
            <v>לוד נמל תעופה</v>
          </cell>
          <cell r="E116">
            <v>50</v>
          </cell>
          <cell r="F116">
            <v>2</v>
          </cell>
          <cell r="G116">
            <v>109</v>
          </cell>
          <cell r="H116">
            <v>91.8</v>
          </cell>
          <cell r="I116">
            <v>80.2</v>
          </cell>
          <cell r="J116">
            <v>65</v>
          </cell>
          <cell r="K116">
            <v>49</v>
          </cell>
          <cell r="L116">
            <v>46.7</v>
          </cell>
          <cell r="M116">
            <v>29.6</v>
          </cell>
          <cell r="N116">
            <v>27.9</v>
          </cell>
          <cell r="O116">
            <v>22.9</v>
          </cell>
          <cell r="P116">
            <v>19.7</v>
          </cell>
          <cell r="Q116">
            <v>179.28</v>
          </cell>
        </row>
        <row r="117">
          <cell r="A117">
            <v>11</v>
          </cell>
          <cell r="B117" t="str">
            <v>השפלה</v>
          </cell>
          <cell r="C117">
            <v>136900</v>
          </cell>
          <cell r="D117" t="str">
            <v>לוד נמל תעופה</v>
          </cell>
          <cell r="E117">
            <v>25</v>
          </cell>
          <cell r="F117">
            <v>4</v>
          </cell>
          <cell r="G117">
            <v>96.9</v>
          </cell>
          <cell r="H117">
            <v>80.599999999999994</v>
          </cell>
          <cell r="I117">
            <v>69.900000000000006</v>
          </cell>
          <cell r="J117">
            <v>56.4</v>
          </cell>
          <cell r="K117">
            <v>42.8</v>
          </cell>
          <cell r="L117">
            <v>39.700000000000003</v>
          </cell>
          <cell r="M117">
            <v>26.1</v>
          </cell>
          <cell r="N117">
            <v>24</v>
          </cell>
          <cell r="O117">
            <v>19.399999999999999</v>
          </cell>
          <cell r="P117">
            <v>16.600000000000001</v>
          </cell>
          <cell r="Q117">
            <v>152.76</v>
          </cell>
        </row>
        <row r="118">
          <cell r="A118">
            <v>11</v>
          </cell>
          <cell r="B118" t="str">
            <v>השפלה</v>
          </cell>
          <cell r="C118">
            <v>136900</v>
          </cell>
          <cell r="D118" t="str">
            <v>לוד נמל תעופה</v>
          </cell>
          <cell r="E118">
            <v>20</v>
          </cell>
          <cell r="F118">
            <v>5</v>
          </cell>
          <cell r="G118">
            <v>93.1</v>
          </cell>
          <cell r="H118">
            <v>77.099999999999994</v>
          </cell>
          <cell r="I118">
            <v>66.7</v>
          </cell>
          <cell r="J118">
            <v>53.8</v>
          </cell>
          <cell r="K118">
            <v>40.9</v>
          </cell>
          <cell r="L118">
            <v>37.6</v>
          </cell>
          <cell r="M118">
            <v>25</v>
          </cell>
          <cell r="N118">
            <v>22.8</v>
          </cell>
          <cell r="O118">
            <v>18.399999999999999</v>
          </cell>
          <cell r="P118">
            <v>15.6</v>
          </cell>
          <cell r="Q118">
            <v>144.72</v>
          </cell>
        </row>
        <row r="119">
          <cell r="A119">
            <v>11</v>
          </cell>
          <cell r="B119" t="str">
            <v>השפלה</v>
          </cell>
          <cell r="C119">
            <v>136900</v>
          </cell>
          <cell r="D119" t="str">
            <v>לוד נמל תעופה</v>
          </cell>
          <cell r="E119">
            <v>10</v>
          </cell>
          <cell r="F119">
            <v>10</v>
          </cell>
          <cell r="G119">
            <v>81.099999999999994</v>
          </cell>
          <cell r="H119">
            <v>66.400000000000006</v>
          </cell>
          <cell r="I119">
            <v>57</v>
          </cell>
          <cell r="J119">
            <v>45.7</v>
          </cell>
          <cell r="K119">
            <v>35</v>
          </cell>
          <cell r="L119">
            <v>31.2</v>
          </cell>
          <cell r="M119">
            <v>21.6</v>
          </cell>
          <cell r="N119">
            <v>19.2</v>
          </cell>
          <cell r="O119">
            <v>15.2</v>
          </cell>
          <cell r="P119">
            <v>12.9</v>
          </cell>
          <cell r="Q119">
            <v>121.08</v>
          </cell>
        </row>
        <row r="120">
          <cell r="A120">
            <v>11</v>
          </cell>
          <cell r="B120" t="str">
            <v>השפלה</v>
          </cell>
          <cell r="C120">
            <v>136900</v>
          </cell>
          <cell r="D120" t="str">
            <v>לוד נמל תעופה</v>
          </cell>
          <cell r="E120">
            <v>5</v>
          </cell>
          <cell r="F120">
            <v>20</v>
          </cell>
          <cell r="G120">
            <v>68.8</v>
          </cell>
          <cell r="H120">
            <v>55.7</v>
          </cell>
          <cell r="I120">
            <v>47.4</v>
          </cell>
          <cell r="J120">
            <v>37.9</v>
          </cell>
          <cell r="K120">
            <v>29.1</v>
          </cell>
          <cell r="L120">
            <v>25</v>
          </cell>
          <cell r="M120">
            <v>18.2</v>
          </cell>
          <cell r="N120">
            <v>15.8</v>
          </cell>
          <cell r="O120">
            <v>12.4</v>
          </cell>
          <cell r="P120">
            <v>10.4</v>
          </cell>
          <cell r="Q120">
            <v>99.11999999999999</v>
          </cell>
        </row>
        <row r="121">
          <cell r="A121">
            <v>11</v>
          </cell>
          <cell r="B121" t="str">
            <v>השפלה</v>
          </cell>
          <cell r="C121">
            <v>136900</v>
          </cell>
          <cell r="D121" t="str">
            <v>לוד נמל תעופה</v>
          </cell>
          <cell r="E121">
            <v>2</v>
          </cell>
          <cell r="F121">
            <v>50</v>
          </cell>
          <cell r="G121">
            <v>50.9</v>
          </cell>
          <cell r="H121">
            <v>40.6</v>
          </cell>
          <cell r="I121">
            <v>34.1</v>
          </cell>
          <cell r="J121">
            <v>27</v>
          </cell>
          <cell r="K121">
            <v>21</v>
          </cell>
          <cell r="L121">
            <v>16.8</v>
          </cell>
          <cell r="M121">
            <v>13.3</v>
          </cell>
          <cell r="N121">
            <v>11.2</v>
          </cell>
          <cell r="O121">
            <v>8.6999999999999993</v>
          </cell>
          <cell r="P121">
            <v>7.2</v>
          </cell>
          <cell r="Q121">
            <v>70.679999999999993</v>
          </cell>
        </row>
        <row r="122">
          <cell r="A122">
            <v>11</v>
          </cell>
          <cell r="B122" t="str">
            <v>השפלה</v>
          </cell>
          <cell r="C122">
            <v>136900</v>
          </cell>
          <cell r="D122" t="str">
            <v>לוד נמל תעופה</v>
          </cell>
          <cell r="E122">
            <v>1.01</v>
          </cell>
          <cell r="F122">
            <v>99</v>
          </cell>
          <cell r="G122">
            <v>23.7</v>
          </cell>
          <cell r="H122">
            <v>19.100000000000001</v>
          </cell>
          <cell r="I122">
            <v>15.7</v>
          </cell>
          <cell r="J122">
            <v>12.4</v>
          </cell>
          <cell r="K122">
            <v>9.6</v>
          </cell>
          <cell r="L122">
            <v>6.5</v>
          </cell>
          <cell r="M122">
            <v>6.2</v>
          </cell>
          <cell r="N122">
            <v>5.3</v>
          </cell>
          <cell r="O122">
            <v>4.3</v>
          </cell>
          <cell r="P122">
            <v>3.6</v>
          </cell>
          <cell r="Q122">
            <v>36.6</v>
          </cell>
        </row>
        <row r="123">
          <cell r="A123">
            <v>12</v>
          </cell>
          <cell r="B123" t="str">
            <v>הרי יהודה ושומרון מערב</v>
          </cell>
          <cell r="C123">
            <v>241414</v>
          </cell>
          <cell r="D123" t="str">
            <v>אריאל</v>
          </cell>
          <cell r="E123">
            <v>1000</v>
          </cell>
          <cell r="F123">
            <v>0.1</v>
          </cell>
          <cell r="G123">
            <v>126.2</v>
          </cell>
          <cell r="H123">
            <v>99.4</v>
          </cell>
          <cell r="I123">
            <v>93.2</v>
          </cell>
          <cell r="J123">
            <v>78.599999999999994</v>
          </cell>
          <cell r="K123">
            <v>66.5</v>
          </cell>
          <cell r="L123">
            <v>57.8</v>
          </cell>
          <cell r="M123">
            <v>38.5</v>
          </cell>
          <cell r="N123">
            <v>26.3</v>
          </cell>
          <cell r="O123">
            <v>19.600000000000001</v>
          </cell>
          <cell r="P123">
            <v>19.399999999999999</v>
          </cell>
          <cell r="Q123">
            <v>207.35499999999999</v>
          </cell>
        </row>
        <row r="124">
          <cell r="A124">
            <v>12</v>
          </cell>
          <cell r="B124" t="str">
            <v>הרי יהודה ושומרון מערב</v>
          </cell>
          <cell r="C124">
            <v>241414</v>
          </cell>
          <cell r="D124" t="str">
            <v>אריאל</v>
          </cell>
          <cell r="E124">
            <v>500</v>
          </cell>
          <cell r="F124">
            <v>0.2</v>
          </cell>
          <cell r="G124">
            <v>114</v>
          </cell>
          <cell r="H124">
            <v>89.8</v>
          </cell>
          <cell r="I124">
            <v>83.5</v>
          </cell>
          <cell r="J124">
            <v>70.099999999999994</v>
          </cell>
          <cell r="K124">
            <v>58.6</v>
          </cell>
          <cell r="L124">
            <v>50.6</v>
          </cell>
          <cell r="M124">
            <v>34.4</v>
          </cell>
          <cell r="N124">
            <v>24.1</v>
          </cell>
          <cell r="O124">
            <v>18.100000000000001</v>
          </cell>
          <cell r="P124">
            <v>17.7</v>
          </cell>
          <cell r="Q124">
            <v>191.53499999999997</v>
          </cell>
        </row>
        <row r="125">
          <cell r="A125">
            <v>12</v>
          </cell>
          <cell r="B125" t="str">
            <v>הרי יהודה ושומרון מערב</v>
          </cell>
          <cell r="C125">
            <v>241414</v>
          </cell>
          <cell r="D125" t="str">
            <v>אריאל</v>
          </cell>
          <cell r="E125">
            <v>200</v>
          </cell>
          <cell r="F125">
            <v>0.5</v>
          </cell>
          <cell r="G125">
            <v>99</v>
          </cell>
          <cell r="H125">
            <v>78.099999999999994</v>
          </cell>
          <cell r="I125">
            <v>71.8</v>
          </cell>
          <cell r="J125">
            <v>59.9</v>
          </cell>
          <cell r="K125">
            <v>49.4</v>
          </cell>
          <cell r="L125">
            <v>42.3</v>
          </cell>
          <cell r="M125">
            <v>29.5</v>
          </cell>
          <cell r="N125">
            <v>21.3</v>
          </cell>
          <cell r="O125">
            <v>16.2</v>
          </cell>
          <cell r="P125">
            <v>15.6</v>
          </cell>
          <cell r="Q125">
            <v>171.08199999999999</v>
          </cell>
        </row>
        <row r="126">
          <cell r="A126">
            <v>12</v>
          </cell>
          <cell r="B126" t="str">
            <v>הרי יהודה ושומרון מערב</v>
          </cell>
          <cell r="C126">
            <v>241414</v>
          </cell>
          <cell r="D126" t="str">
            <v>אריאל</v>
          </cell>
          <cell r="E126">
            <v>100</v>
          </cell>
          <cell r="F126">
            <v>1</v>
          </cell>
          <cell r="G126">
            <v>88.6</v>
          </cell>
          <cell r="H126">
            <v>70</v>
          </cell>
          <cell r="I126">
            <v>63.8</v>
          </cell>
          <cell r="J126">
            <v>53</v>
          </cell>
          <cell r="K126">
            <v>43.1</v>
          </cell>
          <cell r="L126">
            <v>36.700000000000003</v>
          </cell>
          <cell r="M126">
            <v>26.1</v>
          </cell>
          <cell r="N126">
            <v>19.399999999999999</v>
          </cell>
          <cell r="O126">
            <v>14.8</v>
          </cell>
          <cell r="P126">
            <v>14.1</v>
          </cell>
          <cell r="Q126">
            <v>156.05299999999997</v>
          </cell>
        </row>
        <row r="127">
          <cell r="A127">
            <v>12</v>
          </cell>
          <cell r="B127" t="str">
            <v>הרי יהודה ושומרון מערב</v>
          </cell>
          <cell r="C127">
            <v>241414</v>
          </cell>
          <cell r="D127" t="str">
            <v>אריאל</v>
          </cell>
          <cell r="E127">
            <v>50</v>
          </cell>
          <cell r="F127">
            <v>2</v>
          </cell>
          <cell r="G127">
            <v>78.900000000000006</v>
          </cell>
          <cell r="H127">
            <v>62.5</v>
          </cell>
          <cell r="I127">
            <v>56.4</v>
          </cell>
          <cell r="J127">
            <v>46.5</v>
          </cell>
          <cell r="K127">
            <v>37.5</v>
          </cell>
          <cell r="L127">
            <v>31.8</v>
          </cell>
          <cell r="M127">
            <v>23</v>
          </cell>
          <cell r="N127">
            <v>17.5</v>
          </cell>
          <cell r="O127">
            <v>13.5</v>
          </cell>
          <cell r="P127">
            <v>12.7</v>
          </cell>
          <cell r="Q127">
            <v>141.36299999999997</v>
          </cell>
        </row>
        <row r="128">
          <cell r="A128">
            <v>12</v>
          </cell>
          <cell r="B128" t="str">
            <v>הרי יהודה ושומרון מערב</v>
          </cell>
          <cell r="C128">
            <v>241414</v>
          </cell>
          <cell r="D128" t="str">
            <v>אריאל</v>
          </cell>
          <cell r="E128">
            <v>25</v>
          </cell>
          <cell r="F128">
            <v>4</v>
          </cell>
          <cell r="G128">
            <v>69.7</v>
          </cell>
          <cell r="H128">
            <v>55.4</v>
          </cell>
          <cell r="I128">
            <v>49.5</v>
          </cell>
          <cell r="J128">
            <v>40.6</v>
          </cell>
          <cell r="K128">
            <v>32.299999999999997</v>
          </cell>
          <cell r="L128">
            <v>27.2</v>
          </cell>
          <cell r="M128">
            <v>20.100000000000001</v>
          </cell>
          <cell r="N128">
            <v>15.7</v>
          </cell>
          <cell r="O128">
            <v>12.3</v>
          </cell>
          <cell r="P128">
            <v>11.4</v>
          </cell>
          <cell r="Q128">
            <v>126.67299999999999</v>
          </cell>
        </row>
        <row r="129">
          <cell r="A129">
            <v>12</v>
          </cell>
          <cell r="B129" t="str">
            <v>הרי יהודה ושומרון מערב</v>
          </cell>
          <cell r="C129">
            <v>241414</v>
          </cell>
          <cell r="D129" t="str">
            <v>אריאל</v>
          </cell>
          <cell r="E129">
            <v>20</v>
          </cell>
          <cell r="F129">
            <v>5</v>
          </cell>
          <cell r="G129">
            <v>66.900000000000006</v>
          </cell>
          <cell r="H129">
            <v>53.1</v>
          </cell>
          <cell r="I129">
            <v>47.4</v>
          </cell>
          <cell r="J129">
            <v>38.799999999999997</v>
          </cell>
          <cell r="K129">
            <v>30.8</v>
          </cell>
          <cell r="L129">
            <v>25.9</v>
          </cell>
          <cell r="M129">
            <v>19.3</v>
          </cell>
          <cell r="N129">
            <v>15.1</v>
          </cell>
          <cell r="O129">
            <v>11.9</v>
          </cell>
          <cell r="P129">
            <v>10.9</v>
          </cell>
          <cell r="Q129">
            <v>122.03999999999999</v>
          </cell>
        </row>
        <row r="130">
          <cell r="A130">
            <v>12</v>
          </cell>
          <cell r="B130" t="str">
            <v>הרי יהודה ושומרון מערב</v>
          </cell>
          <cell r="C130">
            <v>241414</v>
          </cell>
          <cell r="D130" t="str">
            <v>אריאל</v>
          </cell>
          <cell r="E130">
            <v>10</v>
          </cell>
          <cell r="F130">
            <v>10</v>
          </cell>
          <cell r="G130">
            <v>58.3</v>
          </cell>
          <cell r="H130">
            <v>46.5</v>
          </cell>
          <cell r="I130">
            <v>41</v>
          </cell>
          <cell r="J130">
            <v>33.299999999999997</v>
          </cell>
          <cell r="K130">
            <v>26.2</v>
          </cell>
          <cell r="L130">
            <v>21.9</v>
          </cell>
          <cell r="M130">
            <v>16.600000000000001</v>
          </cell>
          <cell r="N130">
            <v>13.4</v>
          </cell>
          <cell r="O130">
            <v>10.6</v>
          </cell>
          <cell r="P130">
            <v>9.6</v>
          </cell>
          <cell r="Q130">
            <v>107.35</v>
          </cell>
        </row>
        <row r="131">
          <cell r="A131">
            <v>12</v>
          </cell>
          <cell r="B131" t="str">
            <v>הרי יהודה ושומרון מערב</v>
          </cell>
          <cell r="C131">
            <v>241414</v>
          </cell>
          <cell r="D131" t="str">
            <v>אריאל</v>
          </cell>
          <cell r="E131">
            <v>5</v>
          </cell>
          <cell r="F131">
            <v>20</v>
          </cell>
          <cell r="G131">
            <v>50</v>
          </cell>
          <cell r="H131">
            <v>40.1</v>
          </cell>
          <cell r="I131">
            <v>34.9</v>
          </cell>
          <cell r="J131">
            <v>28.1</v>
          </cell>
          <cell r="K131">
            <v>21.9</v>
          </cell>
          <cell r="L131">
            <v>18.2</v>
          </cell>
          <cell r="M131">
            <v>14.1</v>
          </cell>
          <cell r="N131">
            <v>11.7</v>
          </cell>
          <cell r="O131">
            <v>9.4</v>
          </cell>
          <cell r="P131">
            <v>8.4</v>
          </cell>
          <cell r="Q131">
            <v>92.094999999999985</v>
          </cell>
        </row>
        <row r="132">
          <cell r="A132">
            <v>12</v>
          </cell>
          <cell r="B132" t="str">
            <v>הרי יהודה ושומרון מערב</v>
          </cell>
          <cell r="C132">
            <v>241414</v>
          </cell>
          <cell r="D132" t="str">
            <v>אריאל</v>
          </cell>
          <cell r="E132">
            <v>2</v>
          </cell>
          <cell r="F132">
            <v>50</v>
          </cell>
          <cell r="G132">
            <v>38.5</v>
          </cell>
          <cell r="H132">
            <v>31.2</v>
          </cell>
          <cell r="I132">
            <v>26.7</v>
          </cell>
          <cell r="J132">
            <v>21.1</v>
          </cell>
          <cell r="K132">
            <v>16.3</v>
          </cell>
          <cell r="L132">
            <v>13.5</v>
          </cell>
          <cell r="M132">
            <v>10.8</v>
          </cell>
          <cell r="N132">
            <v>9.1999999999999993</v>
          </cell>
          <cell r="O132">
            <v>7.5</v>
          </cell>
          <cell r="P132">
            <v>6.6</v>
          </cell>
          <cell r="Q132">
            <v>69.381999999999991</v>
          </cell>
        </row>
        <row r="133">
          <cell r="A133">
            <v>12</v>
          </cell>
          <cell r="B133" t="str">
            <v>הרי יהודה ושומרון מערב</v>
          </cell>
          <cell r="C133">
            <v>241414</v>
          </cell>
          <cell r="D133" t="str">
            <v>אריאל</v>
          </cell>
          <cell r="E133">
            <v>1.01</v>
          </cell>
          <cell r="F133">
            <v>99</v>
          </cell>
          <cell r="G133">
            <v>23.1</v>
          </cell>
          <cell r="H133">
            <v>19.600000000000001</v>
          </cell>
          <cell r="I133">
            <v>16.2</v>
          </cell>
          <cell r="J133">
            <v>12.1</v>
          </cell>
          <cell r="K133">
            <v>9.6999999999999993</v>
          </cell>
          <cell r="L133">
            <v>8</v>
          </cell>
          <cell r="M133">
            <v>6.5</v>
          </cell>
          <cell r="N133">
            <v>5.8</v>
          </cell>
          <cell r="O133">
            <v>4.8</v>
          </cell>
          <cell r="P133">
            <v>4</v>
          </cell>
          <cell r="Q133">
            <v>33.448</v>
          </cell>
        </row>
        <row r="134">
          <cell r="A134">
            <v>13</v>
          </cell>
          <cell r="B134" t="str">
            <v>הרי יהודה ושומרון מזרח</v>
          </cell>
          <cell r="C134">
            <v>244731</v>
          </cell>
          <cell r="D134" t="str">
            <v>ירושלים מרכז</v>
          </cell>
          <cell r="E134">
            <v>1000</v>
          </cell>
          <cell r="F134">
            <v>0.1</v>
          </cell>
          <cell r="G134">
            <v>139.19999999999999</v>
          </cell>
          <cell r="H134">
            <v>104.9</v>
          </cell>
          <cell r="I134">
            <v>82.4</v>
          </cell>
          <cell r="J134">
            <v>64.7</v>
          </cell>
          <cell r="K134">
            <v>49.7</v>
          </cell>
          <cell r="L134">
            <v>38.299999999999997</v>
          </cell>
          <cell r="M134">
            <v>27.6</v>
          </cell>
          <cell r="N134">
            <v>22.5</v>
          </cell>
          <cell r="O134">
            <v>18.100000000000001</v>
          </cell>
          <cell r="P134">
            <v>17.100000000000001</v>
          </cell>
          <cell r="Q134">
            <v>169.839</v>
          </cell>
        </row>
        <row r="135">
          <cell r="A135">
            <v>13</v>
          </cell>
          <cell r="B135" t="str">
            <v>הרי יהודה ושומרון מזרח</v>
          </cell>
          <cell r="C135">
            <v>244731</v>
          </cell>
          <cell r="D135" t="str">
            <v>ירושלים מרכז</v>
          </cell>
          <cell r="E135">
            <v>500</v>
          </cell>
          <cell r="F135">
            <v>0.2</v>
          </cell>
          <cell r="G135">
            <v>125.5</v>
          </cell>
          <cell r="H135">
            <v>95.4</v>
          </cell>
          <cell r="I135">
            <v>75.400000000000006</v>
          </cell>
          <cell r="J135">
            <v>59.1</v>
          </cell>
          <cell r="K135">
            <v>45.7</v>
          </cell>
          <cell r="L135">
            <v>35.700000000000003</v>
          </cell>
          <cell r="M135">
            <v>26.1</v>
          </cell>
          <cell r="N135">
            <v>21.4</v>
          </cell>
          <cell r="O135">
            <v>17.100000000000001</v>
          </cell>
          <cell r="P135">
            <v>15.9</v>
          </cell>
          <cell r="Q135">
            <v>159.32999999999998</v>
          </cell>
        </row>
        <row r="136">
          <cell r="A136">
            <v>13</v>
          </cell>
          <cell r="B136" t="str">
            <v>הרי יהודה ושומרון מזרח</v>
          </cell>
          <cell r="C136">
            <v>244731</v>
          </cell>
          <cell r="D136" t="str">
            <v>ירושלים מרכז</v>
          </cell>
          <cell r="E136">
            <v>200</v>
          </cell>
          <cell r="F136">
            <v>0.5</v>
          </cell>
          <cell r="G136">
            <v>108.4</v>
          </cell>
          <cell r="H136">
            <v>83.5</v>
          </cell>
          <cell r="I136">
            <v>66.599999999999994</v>
          </cell>
          <cell r="J136">
            <v>52</v>
          </cell>
          <cell r="K136">
            <v>40.6</v>
          </cell>
          <cell r="L136">
            <v>32.299999999999997</v>
          </cell>
          <cell r="M136">
            <v>24</v>
          </cell>
          <cell r="N136">
            <v>19.8</v>
          </cell>
          <cell r="O136">
            <v>15.7</v>
          </cell>
          <cell r="P136">
            <v>14.4</v>
          </cell>
          <cell r="Q136">
            <v>145.54400000000001</v>
          </cell>
        </row>
        <row r="137">
          <cell r="A137">
            <v>13</v>
          </cell>
          <cell r="B137" t="str">
            <v>הרי יהודה ושומרון מזרח</v>
          </cell>
          <cell r="C137">
            <v>244731</v>
          </cell>
          <cell r="D137" t="str">
            <v>ירושלים מרכז</v>
          </cell>
          <cell r="E137">
            <v>100</v>
          </cell>
          <cell r="F137">
            <v>1</v>
          </cell>
          <cell r="G137">
            <v>96.4</v>
          </cell>
          <cell r="H137">
            <v>74.900000000000006</v>
          </cell>
          <cell r="I137">
            <v>60.1</v>
          </cell>
          <cell r="J137">
            <v>46.9</v>
          </cell>
          <cell r="K137">
            <v>36.799999999999997</v>
          </cell>
          <cell r="L137">
            <v>29.7</v>
          </cell>
          <cell r="M137">
            <v>22.4</v>
          </cell>
          <cell r="N137">
            <v>18.5</v>
          </cell>
          <cell r="O137">
            <v>14.6</v>
          </cell>
          <cell r="P137">
            <v>13.3</v>
          </cell>
          <cell r="Q137">
            <v>135.14799999999997</v>
          </cell>
        </row>
        <row r="138">
          <cell r="A138">
            <v>13</v>
          </cell>
          <cell r="B138" t="str">
            <v>הרי יהודה ושומרון מזרח</v>
          </cell>
          <cell r="C138">
            <v>244731</v>
          </cell>
          <cell r="D138" t="str">
            <v>ירושלים מרכז</v>
          </cell>
          <cell r="E138">
            <v>50</v>
          </cell>
          <cell r="F138">
            <v>2</v>
          </cell>
          <cell r="G138">
            <v>84.9</v>
          </cell>
          <cell r="H138">
            <v>66.5</v>
          </cell>
          <cell r="I138">
            <v>53.8</v>
          </cell>
          <cell r="J138">
            <v>41.9</v>
          </cell>
          <cell r="K138">
            <v>33.1</v>
          </cell>
          <cell r="L138">
            <v>27.1</v>
          </cell>
          <cell r="M138">
            <v>20.7</v>
          </cell>
          <cell r="N138">
            <v>17.2</v>
          </cell>
          <cell r="O138">
            <v>13.5</v>
          </cell>
          <cell r="P138">
            <v>12.1</v>
          </cell>
          <cell r="Q138">
            <v>124.63899999999998</v>
          </cell>
        </row>
        <row r="139">
          <cell r="A139">
            <v>13</v>
          </cell>
          <cell r="B139" t="str">
            <v>הרי יהודה ושומרון מזרח</v>
          </cell>
          <cell r="C139">
            <v>244731</v>
          </cell>
          <cell r="D139" t="str">
            <v>ירושלים מרכז</v>
          </cell>
          <cell r="E139">
            <v>25</v>
          </cell>
          <cell r="F139">
            <v>4</v>
          </cell>
          <cell r="G139">
            <v>74</v>
          </cell>
          <cell r="H139">
            <v>58.4</v>
          </cell>
          <cell r="I139">
            <v>47.7</v>
          </cell>
          <cell r="J139">
            <v>37.1</v>
          </cell>
          <cell r="K139">
            <v>29.4</v>
          </cell>
          <cell r="L139">
            <v>24.4</v>
          </cell>
          <cell r="M139">
            <v>18.899999999999999</v>
          </cell>
          <cell r="N139">
            <v>15.8</v>
          </cell>
          <cell r="O139">
            <v>12.3</v>
          </cell>
          <cell r="P139">
            <v>10.9</v>
          </cell>
          <cell r="Q139">
            <v>113.90399999999998</v>
          </cell>
        </row>
        <row r="140">
          <cell r="A140">
            <v>13</v>
          </cell>
          <cell r="B140" t="str">
            <v>הרי יהודה ושומרון מזרח</v>
          </cell>
          <cell r="C140">
            <v>244731</v>
          </cell>
          <cell r="D140" t="str">
            <v>ירושלים מרכז</v>
          </cell>
          <cell r="E140">
            <v>20</v>
          </cell>
          <cell r="F140">
            <v>5</v>
          </cell>
          <cell r="G140">
            <v>70.5</v>
          </cell>
          <cell r="H140">
            <v>55.9</v>
          </cell>
          <cell r="I140">
            <v>45.7</v>
          </cell>
          <cell r="J140">
            <v>35.5</v>
          </cell>
          <cell r="K140">
            <v>28.2</v>
          </cell>
          <cell r="L140">
            <v>23.5</v>
          </cell>
          <cell r="M140">
            <v>18.3</v>
          </cell>
          <cell r="N140">
            <v>15.3</v>
          </cell>
          <cell r="O140">
            <v>11.9</v>
          </cell>
          <cell r="P140">
            <v>10.5</v>
          </cell>
          <cell r="Q140">
            <v>110.401</v>
          </cell>
        </row>
        <row r="141">
          <cell r="A141">
            <v>13</v>
          </cell>
          <cell r="B141" t="str">
            <v>הרי יהודה ושומרון מזרח</v>
          </cell>
          <cell r="C141">
            <v>244731</v>
          </cell>
          <cell r="D141" t="str">
            <v>ירושלים מרכז</v>
          </cell>
          <cell r="E141">
            <v>10</v>
          </cell>
          <cell r="F141">
            <v>10</v>
          </cell>
          <cell r="G141">
            <v>60.1</v>
          </cell>
          <cell r="H141">
            <v>47.9</v>
          </cell>
          <cell r="I141">
            <v>39.6</v>
          </cell>
          <cell r="J141">
            <v>30.7</v>
          </cell>
          <cell r="K141">
            <v>24.5</v>
          </cell>
          <cell r="L141">
            <v>20.7</v>
          </cell>
          <cell r="M141">
            <v>16.3</v>
          </cell>
          <cell r="N141">
            <v>13.7</v>
          </cell>
          <cell r="O141">
            <v>10.6</v>
          </cell>
          <cell r="P141">
            <v>9.3000000000000007</v>
          </cell>
          <cell r="Q141">
            <v>99.213999999999984</v>
          </cell>
        </row>
        <row r="142">
          <cell r="A142">
            <v>13</v>
          </cell>
          <cell r="B142" t="str">
            <v>הרי יהודה ושומרון מזרח</v>
          </cell>
          <cell r="C142">
            <v>244731</v>
          </cell>
          <cell r="D142" t="str">
            <v>ירושלים מרכז</v>
          </cell>
          <cell r="E142">
            <v>5</v>
          </cell>
          <cell r="F142">
            <v>20</v>
          </cell>
          <cell r="G142">
            <v>49.8</v>
          </cell>
          <cell r="H142">
            <v>39.9</v>
          </cell>
          <cell r="I142">
            <v>33.4</v>
          </cell>
          <cell r="J142">
            <v>25.9</v>
          </cell>
          <cell r="K142">
            <v>20.7</v>
          </cell>
          <cell r="L142">
            <v>17.600000000000001</v>
          </cell>
          <cell r="M142">
            <v>14</v>
          </cell>
          <cell r="N142">
            <v>11.9</v>
          </cell>
          <cell r="O142">
            <v>9.3000000000000007</v>
          </cell>
          <cell r="P142">
            <v>8</v>
          </cell>
          <cell r="Q142">
            <v>87.23599999999999</v>
          </cell>
        </row>
        <row r="143">
          <cell r="A143">
            <v>13</v>
          </cell>
          <cell r="B143" t="str">
            <v>הרי יהודה ושומרון מזרח</v>
          </cell>
          <cell r="C143">
            <v>244731</v>
          </cell>
          <cell r="D143" t="str">
            <v>ירושלים מרכז</v>
          </cell>
          <cell r="E143">
            <v>2</v>
          </cell>
          <cell r="F143">
            <v>50</v>
          </cell>
          <cell r="G143">
            <v>35.299999999999997</v>
          </cell>
          <cell r="H143">
            <v>28.4</v>
          </cell>
          <cell r="I143">
            <v>24.2</v>
          </cell>
          <cell r="J143">
            <v>18.8</v>
          </cell>
          <cell r="K143">
            <v>15.1</v>
          </cell>
          <cell r="L143">
            <v>12.9</v>
          </cell>
          <cell r="M143">
            <v>10.3</v>
          </cell>
          <cell r="N143">
            <v>8.8000000000000007</v>
          </cell>
          <cell r="O143">
            <v>7</v>
          </cell>
          <cell r="P143">
            <v>6</v>
          </cell>
          <cell r="Q143">
            <v>68.364999999999995</v>
          </cell>
        </row>
        <row r="144">
          <cell r="A144">
            <v>13</v>
          </cell>
          <cell r="B144" t="str">
            <v>הרי יהודה ושומרון מזרח</v>
          </cell>
          <cell r="C144">
            <v>244731</v>
          </cell>
          <cell r="D144" t="str">
            <v>ירושלים מרכז</v>
          </cell>
          <cell r="E144">
            <v>1.01</v>
          </cell>
          <cell r="F144">
            <v>99</v>
          </cell>
          <cell r="G144">
            <v>15.3</v>
          </cell>
          <cell r="H144">
            <v>11.7</v>
          </cell>
          <cell r="I144">
            <v>10.6</v>
          </cell>
          <cell r="J144">
            <v>8.3000000000000007</v>
          </cell>
          <cell r="K144">
            <v>6.4</v>
          </cell>
          <cell r="L144">
            <v>5.0999999999999996</v>
          </cell>
          <cell r="M144">
            <v>3.8</v>
          </cell>
          <cell r="N144">
            <v>3.3</v>
          </cell>
          <cell r="O144">
            <v>3</v>
          </cell>
          <cell r="P144">
            <v>2.6</v>
          </cell>
          <cell r="Q144">
            <v>35.369</v>
          </cell>
        </row>
        <row r="145">
          <cell r="A145">
            <v>14</v>
          </cell>
          <cell r="B145" t="str">
            <v>עוטף עזה צפון</v>
          </cell>
          <cell r="C145">
            <v>141747</v>
          </cell>
          <cell r="D145" t="str">
            <v>נגבה</v>
          </cell>
          <cell r="E145">
            <v>1000</v>
          </cell>
          <cell r="F145">
            <v>0.1</v>
          </cell>
          <cell r="G145">
            <v>152.5</v>
          </cell>
          <cell r="H145">
            <v>123.3</v>
          </cell>
          <cell r="I145">
            <v>103.4</v>
          </cell>
          <cell r="J145">
            <v>79.2</v>
          </cell>
          <cell r="K145">
            <v>66</v>
          </cell>
          <cell r="L145">
            <v>53.5</v>
          </cell>
          <cell r="M145">
            <v>43.5</v>
          </cell>
          <cell r="N145">
            <v>39.799999999999997</v>
          </cell>
          <cell r="O145">
            <v>31.5</v>
          </cell>
          <cell r="P145">
            <v>25.3</v>
          </cell>
          <cell r="Q145">
            <v>217.32</v>
          </cell>
        </row>
        <row r="146">
          <cell r="A146">
            <v>14</v>
          </cell>
          <cell r="B146" t="str">
            <v>עוטף עזה צפון</v>
          </cell>
          <cell r="C146">
            <v>141747</v>
          </cell>
          <cell r="D146" t="str">
            <v>נגבה</v>
          </cell>
          <cell r="E146">
            <v>500</v>
          </cell>
          <cell r="F146">
            <v>0.2</v>
          </cell>
          <cell r="G146">
            <v>141.30000000000001</v>
          </cell>
          <cell r="H146">
            <v>114</v>
          </cell>
          <cell r="I146">
            <v>95.9</v>
          </cell>
          <cell r="J146">
            <v>73.8</v>
          </cell>
          <cell r="K146">
            <v>61.3</v>
          </cell>
          <cell r="L146">
            <v>49.7</v>
          </cell>
          <cell r="M146">
            <v>40</v>
          </cell>
          <cell r="N146">
            <v>36</v>
          </cell>
          <cell r="O146">
            <v>28.3</v>
          </cell>
          <cell r="P146">
            <v>23.1</v>
          </cell>
          <cell r="Q146">
            <v>200.04</v>
          </cell>
        </row>
        <row r="147">
          <cell r="A147">
            <v>14</v>
          </cell>
          <cell r="B147" t="str">
            <v>עוטף עזה צפון</v>
          </cell>
          <cell r="C147">
            <v>141747</v>
          </cell>
          <cell r="D147" t="str">
            <v>נגבה</v>
          </cell>
          <cell r="E147">
            <v>200</v>
          </cell>
          <cell r="F147">
            <v>0.5</v>
          </cell>
          <cell r="G147">
            <v>126.9</v>
          </cell>
          <cell r="H147">
            <v>102</v>
          </cell>
          <cell r="I147">
            <v>86.3</v>
          </cell>
          <cell r="J147">
            <v>66.900000000000006</v>
          </cell>
          <cell r="K147">
            <v>55.1</v>
          </cell>
          <cell r="L147">
            <v>44.7</v>
          </cell>
          <cell r="M147">
            <v>35.5</v>
          </cell>
          <cell r="N147">
            <v>31.4</v>
          </cell>
          <cell r="O147">
            <v>24.5</v>
          </cell>
          <cell r="P147">
            <v>20.2</v>
          </cell>
          <cell r="Q147">
            <v>177.96</v>
          </cell>
        </row>
        <row r="148">
          <cell r="A148">
            <v>14</v>
          </cell>
          <cell r="B148" t="str">
            <v>עוטף עזה צפון</v>
          </cell>
          <cell r="C148">
            <v>141747</v>
          </cell>
          <cell r="D148" t="str">
            <v>נגבה</v>
          </cell>
          <cell r="E148">
            <v>100</v>
          </cell>
          <cell r="F148">
            <v>1</v>
          </cell>
          <cell r="G148">
            <v>116.2</v>
          </cell>
          <cell r="H148">
            <v>93.3</v>
          </cell>
          <cell r="I148">
            <v>79.3</v>
          </cell>
          <cell r="J148">
            <v>61.6</v>
          </cell>
          <cell r="K148">
            <v>50.5</v>
          </cell>
          <cell r="L148">
            <v>41</v>
          </cell>
          <cell r="M148">
            <v>32.299999999999997</v>
          </cell>
          <cell r="N148">
            <v>28.1</v>
          </cell>
          <cell r="O148">
            <v>21.9</v>
          </cell>
          <cell r="P148">
            <v>18.2</v>
          </cell>
          <cell r="Q148">
            <v>161.76000000000002</v>
          </cell>
        </row>
        <row r="149">
          <cell r="A149">
            <v>14</v>
          </cell>
          <cell r="B149" t="str">
            <v>עוטף עזה צפון</v>
          </cell>
          <cell r="C149">
            <v>141747</v>
          </cell>
          <cell r="D149" t="str">
            <v>נגבה</v>
          </cell>
          <cell r="E149">
            <v>50</v>
          </cell>
          <cell r="F149">
            <v>2</v>
          </cell>
          <cell r="G149">
            <v>105.8</v>
          </cell>
          <cell r="H149">
            <v>84.7</v>
          </cell>
          <cell r="I149">
            <v>72.2</v>
          </cell>
          <cell r="J149">
            <v>56.4</v>
          </cell>
          <cell r="K149">
            <v>45.9</v>
          </cell>
          <cell r="L149">
            <v>37.299999999999997</v>
          </cell>
          <cell r="M149">
            <v>29.1</v>
          </cell>
          <cell r="N149">
            <v>25</v>
          </cell>
          <cell r="O149">
            <v>19.399999999999999</v>
          </cell>
          <cell r="P149">
            <v>16.3</v>
          </cell>
          <cell r="Q149">
            <v>145.79999999999998</v>
          </cell>
        </row>
        <row r="150">
          <cell r="A150">
            <v>14</v>
          </cell>
          <cell r="B150" t="str">
            <v>עוטף עזה צפון</v>
          </cell>
          <cell r="C150">
            <v>141747</v>
          </cell>
          <cell r="D150" t="str">
            <v>נגבה</v>
          </cell>
          <cell r="E150">
            <v>25</v>
          </cell>
          <cell r="F150">
            <v>4</v>
          </cell>
          <cell r="G150">
            <v>95.4</v>
          </cell>
          <cell r="H150">
            <v>76.2</v>
          </cell>
          <cell r="I150">
            <v>65.3</v>
          </cell>
          <cell r="J150">
            <v>51</v>
          </cell>
          <cell r="K150">
            <v>41.3</v>
          </cell>
          <cell r="L150">
            <v>33.6</v>
          </cell>
          <cell r="M150">
            <v>26</v>
          </cell>
          <cell r="N150">
            <v>22</v>
          </cell>
          <cell r="O150">
            <v>17</v>
          </cell>
          <cell r="P150">
            <v>14.4</v>
          </cell>
          <cell r="Q150">
            <v>130.08000000000001</v>
          </cell>
        </row>
        <row r="151">
          <cell r="A151">
            <v>14</v>
          </cell>
          <cell r="B151" t="str">
            <v>עוטף עזה צפון</v>
          </cell>
          <cell r="C151">
            <v>141747</v>
          </cell>
          <cell r="D151" t="str">
            <v>נגבה</v>
          </cell>
          <cell r="E151">
            <v>20</v>
          </cell>
          <cell r="F151">
            <v>5</v>
          </cell>
          <cell r="G151">
            <v>92</v>
          </cell>
          <cell r="H151">
            <v>73.5</v>
          </cell>
          <cell r="I151">
            <v>63</v>
          </cell>
          <cell r="J151">
            <v>49.3</v>
          </cell>
          <cell r="K151">
            <v>39.799999999999997</v>
          </cell>
          <cell r="L151">
            <v>32.4</v>
          </cell>
          <cell r="M151">
            <v>25</v>
          </cell>
          <cell r="N151">
            <v>21.1</v>
          </cell>
          <cell r="O151">
            <v>16.3</v>
          </cell>
          <cell r="P151">
            <v>13.8</v>
          </cell>
          <cell r="Q151">
            <v>125.03999999999999</v>
          </cell>
        </row>
        <row r="152">
          <cell r="A152">
            <v>14</v>
          </cell>
          <cell r="B152" t="str">
            <v>עוטף עזה צפון</v>
          </cell>
          <cell r="C152">
            <v>141747</v>
          </cell>
          <cell r="D152" t="str">
            <v>נגבה</v>
          </cell>
          <cell r="E152">
            <v>10</v>
          </cell>
          <cell r="F152">
            <v>10</v>
          </cell>
          <cell r="G152">
            <v>81.5</v>
          </cell>
          <cell r="H152">
            <v>65</v>
          </cell>
          <cell r="I152">
            <v>55.9</v>
          </cell>
          <cell r="J152">
            <v>43.8</v>
          </cell>
          <cell r="K152">
            <v>35.1</v>
          </cell>
          <cell r="L152">
            <v>28.6</v>
          </cell>
          <cell r="M152">
            <v>21.9</v>
          </cell>
          <cell r="N152">
            <v>18.2</v>
          </cell>
          <cell r="O152">
            <v>14.1</v>
          </cell>
          <cell r="P152">
            <v>12</v>
          </cell>
          <cell r="Q152">
            <v>109.32</v>
          </cell>
        </row>
        <row r="153">
          <cell r="A153">
            <v>14</v>
          </cell>
          <cell r="B153" t="str">
            <v>עוטף עזה צפון</v>
          </cell>
          <cell r="C153">
            <v>141747</v>
          </cell>
          <cell r="D153" t="str">
            <v>נגבה</v>
          </cell>
          <cell r="E153">
            <v>5</v>
          </cell>
          <cell r="F153">
            <v>20</v>
          </cell>
          <cell r="G153">
            <v>70.599999999999994</v>
          </cell>
          <cell r="H153">
            <v>56.2</v>
          </cell>
          <cell r="I153">
            <v>48.6</v>
          </cell>
          <cell r="J153">
            <v>38</v>
          </cell>
          <cell r="K153">
            <v>30.1</v>
          </cell>
          <cell r="L153">
            <v>24.7</v>
          </cell>
          <cell r="M153">
            <v>18.7</v>
          </cell>
          <cell r="N153">
            <v>15.4</v>
          </cell>
          <cell r="O153">
            <v>11.9</v>
          </cell>
          <cell r="P153">
            <v>10.199999999999999</v>
          </cell>
          <cell r="Q153">
            <v>93.24</v>
          </cell>
        </row>
        <row r="154">
          <cell r="A154">
            <v>14</v>
          </cell>
          <cell r="B154" t="str">
            <v>עוטף עזה צפון</v>
          </cell>
          <cell r="C154">
            <v>141747</v>
          </cell>
          <cell r="D154" t="str">
            <v>נגבה</v>
          </cell>
          <cell r="E154">
            <v>2</v>
          </cell>
          <cell r="F154">
            <v>50</v>
          </cell>
          <cell r="G154">
            <v>54.2</v>
          </cell>
          <cell r="H154">
            <v>43.1</v>
          </cell>
          <cell r="I154">
            <v>37.4</v>
          </cell>
          <cell r="J154">
            <v>28.9</v>
          </cell>
          <cell r="K154">
            <v>22.6</v>
          </cell>
          <cell r="L154">
            <v>18.600000000000001</v>
          </cell>
          <cell r="M154">
            <v>13.9</v>
          </cell>
          <cell r="N154">
            <v>11.5</v>
          </cell>
          <cell r="O154">
            <v>9</v>
          </cell>
          <cell r="P154">
            <v>7.6</v>
          </cell>
          <cell r="Q154">
            <v>69.12</v>
          </cell>
        </row>
        <row r="155">
          <cell r="A155">
            <v>14</v>
          </cell>
          <cell r="B155" t="str">
            <v>עוטף עזה צפון</v>
          </cell>
          <cell r="C155">
            <v>141747</v>
          </cell>
          <cell r="D155" t="str">
            <v>נגבה</v>
          </cell>
          <cell r="E155">
            <v>1.01</v>
          </cell>
          <cell r="F155">
            <v>99</v>
          </cell>
          <cell r="G155">
            <v>27.6</v>
          </cell>
          <cell r="H155">
            <v>22.3</v>
          </cell>
          <cell r="I155">
            <v>19.100000000000001</v>
          </cell>
          <cell r="J155">
            <v>13.7</v>
          </cell>
          <cell r="K155">
            <v>10.199999999999999</v>
          </cell>
          <cell r="L155">
            <v>8.6</v>
          </cell>
          <cell r="M155">
            <v>6.6</v>
          </cell>
          <cell r="N155">
            <v>6</v>
          </cell>
          <cell r="O155">
            <v>4.9000000000000004</v>
          </cell>
          <cell r="P155">
            <v>3.8</v>
          </cell>
          <cell r="Q155">
            <v>31.799999999999997</v>
          </cell>
        </row>
        <row r="156">
          <cell r="A156">
            <v>15</v>
          </cell>
          <cell r="B156" t="str">
            <v>שפלה דרומית</v>
          </cell>
          <cell r="C156">
            <v>246551</v>
          </cell>
          <cell r="D156" t="str">
            <v>בית ג'ימל</v>
          </cell>
          <cell r="E156">
            <v>1000</v>
          </cell>
          <cell r="F156">
            <v>0.1</v>
          </cell>
          <cell r="G156">
            <v>127</v>
          </cell>
          <cell r="H156">
            <v>108.1</v>
          </cell>
          <cell r="I156">
            <v>95.7</v>
          </cell>
          <cell r="J156">
            <v>96.8</v>
          </cell>
          <cell r="K156">
            <v>76</v>
          </cell>
          <cell r="L156">
            <v>61.1</v>
          </cell>
          <cell r="M156">
            <v>45.5</v>
          </cell>
          <cell r="N156">
            <v>34.700000000000003</v>
          </cell>
          <cell r="O156">
            <v>23.8</v>
          </cell>
          <cell r="P156">
            <v>19.7</v>
          </cell>
          <cell r="Q156">
            <v>229.79999999999998</v>
          </cell>
        </row>
        <row r="157">
          <cell r="A157">
            <v>15</v>
          </cell>
          <cell r="B157" t="str">
            <v>שפלה דרומית</v>
          </cell>
          <cell r="C157">
            <v>246551</v>
          </cell>
          <cell r="D157" t="str">
            <v>בית ג'ימל</v>
          </cell>
          <cell r="E157">
            <v>500</v>
          </cell>
          <cell r="F157">
            <v>0.2</v>
          </cell>
          <cell r="G157">
            <v>117.9</v>
          </cell>
          <cell r="H157">
            <v>100.1</v>
          </cell>
          <cell r="I157">
            <v>88.3</v>
          </cell>
          <cell r="J157">
            <v>87</v>
          </cell>
          <cell r="K157">
            <v>67.900000000000006</v>
          </cell>
          <cell r="L157">
            <v>54.8</v>
          </cell>
          <cell r="M157">
            <v>40.9</v>
          </cell>
          <cell r="N157">
            <v>31.7</v>
          </cell>
          <cell r="O157">
            <v>22.1</v>
          </cell>
          <cell r="P157">
            <v>18.3</v>
          </cell>
          <cell r="Q157">
            <v>209.88</v>
          </cell>
        </row>
        <row r="158">
          <cell r="A158">
            <v>15</v>
          </cell>
          <cell r="B158" t="str">
            <v>שפלה דרומית</v>
          </cell>
          <cell r="C158">
            <v>246551</v>
          </cell>
          <cell r="D158" t="str">
            <v>בית ג'ימל</v>
          </cell>
          <cell r="E158">
            <v>200</v>
          </cell>
          <cell r="F158">
            <v>0.5</v>
          </cell>
          <cell r="G158">
            <v>106.2</v>
          </cell>
          <cell r="H158">
            <v>89.8</v>
          </cell>
          <cell r="I158">
            <v>78.8</v>
          </cell>
          <cell r="J158">
            <v>75</v>
          </cell>
          <cell r="K158">
            <v>58</v>
          </cell>
          <cell r="L158">
            <v>47</v>
          </cell>
          <cell r="M158">
            <v>35.200000000000003</v>
          </cell>
          <cell r="N158">
            <v>27.8</v>
          </cell>
          <cell r="O158">
            <v>19.899999999999999</v>
          </cell>
          <cell r="P158">
            <v>16.600000000000001</v>
          </cell>
          <cell r="Q158">
            <v>184.79999999999998</v>
          </cell>
        </row>
        <row r="159">
          <cell r="A159">
            <v>15</v>
          </cell>
          <cell r="B159" t="str">
            <v>שפלה דרומית</v>
          </cell>
          <cell r="C159">
            <v>246551</v>
          </cell>
          <cell r="D159" t="str">
            <v>בית ג'ימל</v>
          </cell>
          <cell r="E159">
            <v>100</v>
          </cell>
          <cell r="F159">
            <v>1</v>
          </cell>
          <cell r="G159">
            <v>97.5</v>
          </cell>
          <cell r="H159">
            <v>82.1</v>
          </cell>
          <cell r="I159">
            <v>71.8</v>
          </cell>
          <cell r="J159">
            <v>66.5</v>
          </cell>
          <cell r="K159">
            <v>51.1</v>
          </cell>
          <cell r="L159">
            <v>41.6</v>
          </cell>
          <cell r="M159">
            <v>31.3</v>
          </cell>
          <cell r="N159">
            <v>25.1</v>
          </cell>
          <cell r="O159">
            <v>18.3</v>
          </cell>
          <cell r="P159">
            <v>15.3</v>
          </cell>
          <cell r="Q159">
            <v>166.56</v>
          </cell>
        </row>
        <row r="160">
          <cell r="A160">
            <v>15</v>
          </cell>
          <cell r="B160" t="str">
            <v>שפלה דרומית</v>
          </cell>
          <cell r="C160">
            <v>246551</v>
          </cell>
          <cell r="D160" t="str">
            <v>בית ג'ימל</v>
          </cell>
          <cell r="E160">
            <v>50</v>
          </cell>
          <cell r="F160">
            <v>2</v>
          </cell>
          <cell r="G160">
            <v>88.8</v>
          </cell>
          <cell r="H160">
            <v>74.599999999999994</v>
          </cell>
          <cell r="I160">
            <v>65</v>
          </cell>
          <cell r="J160">
            <v>58.4</v>
          </cell>
          <cell r="K160">
            <v>44.6</v>
          </cell>
          <cell r="L160">
            <v>36.5</v>
          </cell>
          <cell r="M160">
            <v>27.6</v>
          </cell>
          <cell r="N160">
            <v>22.4</v>
          </cell>
          <cell r="O160">
            <v>16.7</v>
          </cell>
          <cell r="P160">
            <v>14</v>
          </cell>
          <cell r="Q160">
            <v>148.79999999999998</v>
          </cell>
        </row>
        <row r="161">
          <cell r="A161">
            <v>15</v>
          </cell>
          <cell r="B161" t="str">
            <v>שפלה דרומית</v>
          </cell>
          <cell r="C161">
            <v>246551</v>
          </cell>
          <cell r="D161" t="str">
            <v>בית ג'ימל</v>
          </cell>
          <cell r="E161">
            <v>25</v>
          </cell>
          <cell r="F161">
            <v>4</v>
          </cell>
          <cell r="G161">
            <v>80.2</v>
          </cell>
          <cell r="H161">
            <v>67.099999999999994</v>
          </cell>
          <cell r="I161">
            <v>58.1</v>
          </cell>
          <cell r="J161">
            <v>50.7</v>
          </cell>
          <cell r="K161">
            <v>38.6</v>
          </cell>
          <cell r="L161">
            <v>31.7</v>
          </cell>
          <cell r="M161">
            <v>24.1</v>
          </cell>
          <cell r="N161">
            <v>19.899999999999999</v>
          </cell>
          <cell r="O161">
            <v>15.1</v>
          </cell>
          <cell r="P161">
            <v>12.7</v>
          </cell>
          <cell r="Q161">
            <v>131.51999999999998</v>
          </cell>
        </row>
        <row r="162">
          <cell r="A162">
            <v>15</v>
          </cell>
          <cell r="B162" t="str">
            <v>שפלה דרומית</v>
          </cell>
          <cell r="C162">
            <v>246551</v>
          </cell>
          <cell r="D162" t="str">
            <v>בית ג'ימל</v>
          </cell>
          <cell r="E162">
            <v>20</v>
          </cell>
          <cell r="F162">
            <v>5</v>
          </cell>
          <cell r="G162">
            <v>77.400000000000006</v>
          </cell>
          <cell r="H162">
            <v>64.7</v>
          </cell>
          <cell r="I162">
            <v>55.9</v>
          </cell>
          <cell r="J162">
            <v>48.3</v>
          </cell>
          <cell r="K162">
            <v>36.700000000000003</v>
          </cell>
          <cell r="L162">
            <v>30.2</v>
          </cell>
          <cell r="M162">
            <v>23</v>
          </cell>
          <cell r="N162">
            <v>19.100000000000001</v>
          </cell>
          <cell r="O162">
            <v>14.5</v>
          </cell>
          <cell r="P162">
            <v>12.2</v>
          </cell>
          <cell r="Q162">
            <v>126</v>
          </cell>
        </row>
        <row r="163">
          <cell r="A163">
            <v>15</v>
          </cell>
          <cell r="B163" t="str">
            <v>שפלה דרומית</v>
          </cell>
          <cell r="C163">
            <v>246551</v>
          </cell>
          <cell r="D163" t="str">
            <v>בית ג'ימל</v>
          </cell>
          <cell r="E163">
            <v>10</v>
          </cell>
          <cell r="F163">
            <v>10</v>
          </cell>
          <cell r="G163">
            <v>68.599999999999994</v>
          </cell>
          <cell r="H163">
            <v>57.1</v>
          </cell>
          <cell r="I163">
            <v>49.1</v>
          </cell>
          <cell r="J163">
            <v>41</v>
          </cell>
          <cell r="K163">
            <v>31</v>
          </cell>
          <cell r="L163">
            <v>25.6</v>
          </cell>
          <cell r="M163">
            <v>19.7</v>
          </cell>
          <cell r="N163">
            <v>16.600000000000001</v>
          </cell>
          <cell r="O163">
            <v>12.8</v>
          </cell>
          <cell r="P163">
            <v>10.8</v>
          </cell>
          <cell r="Q163">
            <v>108.96</v>
          </cell>
        </row>
        <row r="164">
          <cell r="A164">
            <v>15</v>
          </cell>
          <cell r="B164" t="str">
            <v>שפלה דרומית</v>
          </cell>
          <cell r="C164">
            <v>246551</v>
          </cell>
          <cell r="D164" t="str">
            <v>בית ג'ימל</v>
          </cell>
          <cell r="E164">
            <v>5</v>
          </cell>
          <cell r="F164">
            <v>20</v>
          </cell>
          <cell r="G164">
            <v>59.4</v>
          </cell>
          <cell r="H164">
            <v>49.1</v>
          </cell>
          <cell r="I164">
            <v>41.9</v>
          </cell>
          <cell r="J164">
            <v>33.9</v>
          </cell>
          <cell r="K164">
            <v>25.6</v>
          </cell>
          <cell r="L164">
            <v>21.2</v>
          </cell>
          <cell r="M164">
            <v>16.5</v>
          </cell>
          <cell r="N164">
            <v>14</v>
          </cell>
          <cell r="O164">
            <v>11.1</v>
          </cell>
          <cell r="P164">
            <v>9.4</v>
          </cell>
          <cell r="Q164">
            <v>91.68</v>
          </cell>
        </row>
        <row r="165">
          <cell r="A165">
            <v>15</v>
          </cell>
          <cell r="B165" t="str">
            <v>שפלה דרומית</v>
          </cell>
          <cell r="C165">
            <v>246551</v>
          </cell>
          <cell r="D165" t="str">
            <v>בית ג'ימל</v>
          </cell>
          <cell r="E165">
            <v>2</v>
          </cell>
          <cell r="F165">
            <v>50</v>
          </cell>
          <cell r="G165">
            <v>45.4</v>
          </cell>
          <cell r="H165">
            <v>37.1</v>
          </cell>
          <cell r="I165">
            <v>31.2</v>
          </cell>
          <cell r="J165">
            <v>23.9</v>
          </cell>
          <cell r="K165">
            <v>18.100000000000001</v>
          </cell>
          <cell r="L165">
            <v>15.1</v>
          </cell>
          <cell r="M165">
            <v>12</v>
          </cell>
          <cell r="N165">
            <v>10.4</v>
          </cell>
          <cell r="O165">
            <v>8.3000000000000007</v>
          </cell>
          <cell r="P165">
            <v>7.1</v>
          </cell>
          <cell r="Q165">
            <v>66.47999999999999</v>
          </cell>
        </row>
        <row r="166">
          <cell r="A166">
            <v>15</v>
          </cell>
          <cell r="B166" t="str">
            <v>שפלה דרומית</v>
          </cell>
          <cell r="C166">
            <v>246551</v>
          </cell>
          <cell r="D166" t="str">
            <v>בית ג'ימל</v>
          </cell>
          <cell r="E166">
            <v>1.01</v>
          </cell>
          <cell r="F166">
            <v>99</v>
          </cell>
          <cell r="G166">
            <v>22.4</v>
          </cell>
          <cell r="H166">
            <v>17.8</v>
          </cell>
          <cell r="I166">
            <v>14.4</v>
          </cell>
          <cell r="J166">
            <v>10.199999999999999</v>
          </cell>
          <cell r="K166">
            <v>8.1999999999999993</v>
          </cell>
          <cell r="L166">
            <v>6.8</v>
          </cell>
          <cell r="M166">
            <v>5.9</v>
          </cell>
          <cell r="N166">
            <v>5</v>
          </cell>
          <cell r="O166">
            <v>3.8</v>
          </cell>
          <cell r="P166">
            <v>3.3</v>
          </cell>
          <cell r="Q166">
            <v>29.04</v>
          </cell>
        </row>
        <row r="167">
          <cell r="A167">
            <v>16</v>
          </cell>
          <cell r="B167" t="str">
            <v>עוטף עזה דרום</v>
          </cell>
          <cell r="C167">
            <v>144873</v>
          </cell>
          <cell r="D167" t="str">
            <v>חוות בשור וניר יצחק</v>
          </cell>
          <cell r="E167">
            <v>1000</v>
          </cell>
          <cell r="F167">
            <v>0.1</v>
          </cell>
          <cell r="G167">
            <v>209.4</v>
          </cell>
          <cell r="H167">
            <v>185.8</v>
          </cell>
          <cell r="I167">
            <v>161</v>
          </cell>
          <cell r="J167">
            <v>139.1</v>
          </cell>
          <cell r="K167">
            <v>111.4</v>
          </cell>
          <cell r="L167">
            <v>83.9</v>
          </cell>
          <cell r="M167">
            <v>57.3</v>
          </cell>
          <cell r="N167">
            <v>41.2</v>
          </cell>
          <cell r="O167">
            <v>28.8</v>
          </cell>
          <cell r="P167">
            <v>20.9</v>
          </cell>
          <cell r="Q167">
            <v>137.4</v>
          </cell>
        </row>
        <row r="168">
          <cell r="A168">
            <v>16</v>
          </cell>
          <cell r="B168" t="str">
            <v>עוטף עזה דרום</v>
          </cell>
          <cell r="C168">
            <v>144873</v>
          </cell>
          <cell r="D168" t="str">
            <v>חוות בשור וניר יצחק</v>
          </cell>
          <cell r="E168">
            <v>500</v>
          </cell>
          <cell r="F168">
            <v>0.2</v>
          </cell>
          <cell r="G168">
            <v>179.9</v>
          </cell>
          <cell r="H168">
            <v>157.1</v>
          </cell>
          <cell r="I168">
            <v>135.19999999999999</v>
          </cell>
          <cell r="J168">
            <v>115</v>
          </cell>
          <cell r="K168">
            <v>91.1</v>
          </cell>
          <cell r="L168">
            <v>69</v>
          </cell>
          <cell r="M168">
            <v>47.5</v>
          </cell>
          <cell r="N168">
            <v>34.700000000000003</v>
          </cell>
          <cell r="O168">
            <v>24.4</v>
          </cell>
          <cell r="P168">
            <v>18.100000000000001</v>
          </cell>
          <cell r="Q168">
            <v>124.19999999999999</v>
          </cell>
        </row>
        <row r="169">
          <cell r="A169">
            <v>16</v>
          </cell>
          <cell r="B169" t="str">
            <v>עוטף עזה דרום</v>
          </cell>
          <cell r="C169">
            <v>144873</v>
          </cell>
          <cell r="D169" t="str">
            <v>חוות בשור וניר יצחק</v>
          </cell>
          <cell r="E169">
            <v>200</v>
          </cell>
          <cell r="F169">
            <v>0.5</v>
          </cell>
          <cell r="G169">
            <v>145.9</v>
          </cell>
          <cell r="H169">
            <v>124.6</v>
          </cell>
          <cell r="I169">
            <v>106.3</v>
          </cell>
          <cell r="J169">
            <v>88.6</v>
          </cell>
          <cell r="K169">
            <v>69.2</v>
          </cell>
          <cell r="L169">
            <v>52.9</v>
          </cell>
          <cell r="M169">
            <v>36.799999999999997</v>
          </cell>
          <cell r="N169">
            <v>27.4</v>
          </cell>
          <cell r="O169">
            <v>19.5</v>
          </cell>
          <cell r="P169">
            <v>14.8</v>
          </cell>
          <cell r="Q169">
            <v>107.75999999999999</v>
          </cell>
        </row>
        <row r="170">
          <cell r="A170">
            <v>16</v>
          </cell>
          <cell r="B170" t="str">
            <v>עוטף עזה דרום</v>
          </cell>
          <cell r="C170">
            <v>144873</v>
          </cell>
          <cell r="D170" t="str">
            <v>חוות בשור וניר יצחק</v>
          </cell>
          <cell r="E170">
            <v>100</v>
          </cell>
          <cell r="F170">
            <v>1</v>
          </cell>
          <cell r="G170">
            <v>123.5</v>
          </cell>
          <cell r="H170">
            <v>103.6</v>
          </cell>
          <cell r="I170">
            <v>87.8</v>
          </cell>
          <cell r="J170">
            <v>72.099999999999994</v>
          </cell>
          <cell r="K170">
            <v>55.8</v>
          </cell>
          <cell r="L170">
            <v>42.9</v>
          </cell>
          <cell r="M170">
            <v>30.1</v>
          </cell>
          <cell r="N170">
            <v>22.8</v>
          </cell>
          <cell r="O170">
            <v>16.3</v>
          </cell>
          <cell r="P170">
            <v>12.6</v>
          </cell>
          <cell r="Q170">
            <v>96</v>
          </cell>
        </row>
        <row r="171">
          <cell r="A171">
            <v>16</v>
          </cell>
          <cell r="B171" t="str">
            <v>עוטף עזה דרום</v>
          </cell>
          <cell r="C171">
            <v>144873</v>
          </cell>
          <cell r="D171" t="str">
            <v>חוות בשור וניר יצחק</v>
          </cell>
          <cell r="E171">
            <v>50</v>
          </cell>
          <cell r="F171">
            <v>2</v>
          </cell>
          <cell r="G171">
            <v>103.4</v>
          </cell>
          <cell r="H171">
            <v>85.4</v>
          </cell>
          <cell r="I171">
            <v>71.900000000000006</v>
          </cell>
          <cell r="J171">
            <v>58.1</v>
          </cell>
          <cell r="K171">
            <v>44.5</v>
          </cell>
          <cell r="L171">
            <v>34.5</v>
          </cell>
          <cell r="M171">
            <v>24.5</v>
          </cell>
          <cell r="N171">
            <v>18.8</v>
          </cell>
          <cell r="O171">
            <v>13.5</v>
          </cell>
          <cell r="P171">
            <v>10.6</v>
          </cell>
          <cell r="Q171">
            <v>84.719999999999985</v>
          </cell>
        </row>
        <row r="172">
          <cell r="A172">
            <v>16</v>
          </cell>
          <cell r="B172" t="str">
            <v>עוטף עזה דרום</v>
          </cell>
          <cell r="C172">
            <v>144873</v>
          </cell>
          <cell r="D172" t="str">
            <v>חוות בשור וניר יצחק</v>
          </cell>
          <cell r="E172">
            <v>25</v>
          </cell>
          <cell r="F172">
            <v>4</v>
          </cell>
          <cell r="G172">
            <v>85.6</v>
          </cell>
          <cell r="H172">
            <v>69.400000000000006</v>
          </cell>
          <cell r="I172">
            <v>58</v>
          </cell>
          <cell r="J172">
            <v>46.3</v>
          </cell>
          <cell r="K172">
            <v>35.1</v>
          </cell>
          <cell r="L172">
            <v>27.4</v>
          </cell>
          <cell r="M172">
            <v>19.7</v>
          </cell>
          <cell r="N172">
            <v>15.3</v>
          </cell>
          <cell r="O172">
            <v>11.1</v>
          </cell>
          <cell r="P172">
            <v>8.9</v>
          </cell>
          <cell r="Q172">
            <v>73.8</v>
          </cell>
        </row>
        <row r="173">
          <cell r="A173">
            <v>16</v>
          </cell>
          <cell r="B173" t="str">
            <v>עוטף עזה דרום</v>
          </cell>
          <cell r="C173">
            <v>144873</v>
          </cell>
          <cell r="D173" t="str">
            <v>חוות בשור וניר יצחק</v>
          </cell>
          <cell r="E173">
            <v>20</v>
          </cell>
          <cell r="F173">
            <v>5</v>
          </cell>
          <cell r="G173">
            <v>80.2</v>
          </cell>
          <cell r="H173">
            <v>64.7</v>
          </cell>
          <cell r="I173">
            <v>54</v>
          </cell>
          <cell r="J173">
            <v>42.8</v>
          </cell>
          <cell r="K173">
            <v>32.4</v>
          </cell>
          <cell r="L173">
            <v>25.4</v>
          </cell>
          <cell r="M173">
            <v>18.3</v>
          </cell>
          <cell r="N173">
            <v>14.3</v>
          </cell>
          <cell r="O173">
            <v>10.4</v>
          </cell>
          <cell r="P173">
            <v>8.4</v>
          </cell>
          <cell r="Q173">
            <v>70.319999999999993</v>
          </cell>
        </row>
        <row r="174">
          <cell r="A174">
            <v>16</v>
          </cell>
          <cell r="B174" t="str">
            <v>עוטף עזה דרום</v>
          </cell>
          <cell r="C174">
            <v>144873</v>
          </cell>
          <cell r="D174" t="str">
            <v>חוות בשור וניר יצחק</v>
          </cell>
          <cell r="E174">
            <v>10</v>
          </cell>
          <cell r="F174">
            <v>10</v>
          </cell>
          <cell r="G174">
            <v>64.7</v>
          </cell>
          <cell r="H174">
            <v>51.2</v>
          </cell>
          <cell r="I174">
            <v>42.5</v>
          </cell>
          <cell r="J174">
            <v>33.200000000000003</v>
          </cell>
          <cell r="K174">
            <v>25</v>
          </cell>
          <cell r="L174">
            <v>19.7</v>
          </cell>
          <cell r="M174">
            <v>14.4</v>
          </cell>
          <cell r="N174">
            <v>11.4</v>
          </cell>
          <cell r="O174">
            <v>8.4</v>
          </cell>
          <cell r="P174">
            <v>6.9</v>
          </cell>
          <cell r="Q174">
            <v>59.759999999999991</v>
          </cell>
        </row>
        <row r="175">
          <cell r="A175">
            <v>16</v>
          </cell>
          <cell r="B175" t="str">
            <v>עוטף עזה דרום</v>
          </cell>
          <cell r="C175">
            <v>144873</v>
          </cell>
          <cell r="D175" t="str">
            <v>חוות בשור וניר יצחק</v>
          </cell>
          <cell r="E175">
            <v>5</v>
          </cell>
          <cell r="F175">
            <v>20</v>
          </cell>
          <cell r="G175">
            <v>50.6</v>
          </cell>
          <cell r="H175">
            <v>39.299999999999997</v>
          </cell>
          <cell r="I175">
            <v>32.4</v>
          </cell>
          <cell r="J175">
            <v>25</v>
          </cell>
          <cell r="K175">
            <v>18.7</v>
          </cell>
          <cell r="L175">
            <v>14.9</v>
          </cell>
          <cell r="M175">
            <v>11.1</v>
          </cell>
          <cell r="N175">
            <v>8.9</v>
          </cell>
          <cell r="O175">
            <v>6.6</v>
          </cell>
          <cell r="P175">
            <v>5.5</v>
          </cell>
          <cell r="Q175">
            <v>49.32</v>
          </cell>
        </row>
        <row r="176">
          <cell r="A176">
            <v>16</v>
          </cell>
          <cell r="B176" t="str">
            <v>עוטף עזה דרום</v>
          </cell>
          <cell r="C176">
            <v>144873</v>
          </cell>
          <cell r="D176" t="str">
            <v>חוות בשור וניר יצחק</v>
          </cell>
          <cell r="E176">
            <v>2</v>
          </cell>
          <cell r="F176">
            <v>50</v>
          </cell>
          <cell r="G176">
            <v>32.9</v>
          </cell>
          <cell r="H176">
            <v>24.9</v>
          </cell>
          <cell r="I176">
            <v>20.3</v>
          </cell>
          <cell r="J176">
            <v>15.4</v>
          </cell>
          <cell r="K176">
            <v>11.5</v>
          </cell>
          <cell r="L176">
            <v>9.4</v>
          </cell>
          <cell r="M176">
            <v>7.2</v>
          </cell>
          <cell r="N176">
            <v>5.8</v>
          </cell>
          <cell r="O176">
            <v>4.4000000000000004</v>
          </cell>
          <cell r="P176">
            <v>3.7</v>
          </cell>
          <cell r="Q176">
            <v>34.32</v>
          </cell>
        </row>
        <row r="177">
          <cell r="A177">
            <v>16</v>
          </cell>
          <cell r="B177" t="str">
            <v>עוטף עזה דרום</v>
          </cell>
          <cell r="C177">
            <v>144873</v>
          </cell>
          <cell r="D177" t="str">
            <v>חוות בשור וניר יצחק</v>
          </cell>
          <cell r="E177">
            <v>1.01</v>
          </cell>
          <cell r="F177">
            <v>99</v>
          </cell>
          <cell r="G177">
            <v>13</v>
          </cell>
          <cell r="H177">
            <v>9.6</v>
          </cell>
          <cell r="I177">
            <v>7.9</v>
          </cell>
          <cell r="J177">
            <v>6.1</v>
          </cell>
          <cell r="K177">
            <v>4.7</v>
          </cell>
          <cell r="L177">
            <v>4</v>
          </cell>
          <cell r="M177">
            <v>3.4</v>
          </cell>
          <cell r="N177">
            <v>2.7</v>
          </cell>
          <cell r="O177">
            <v>2.1</v>
          </cell>
          <cell r="P177">
            <v>1.7</v>
          </cell>
          <cell r="Q177">
            <v>13.56</v>
          </cell>
        </row>
        <row r="178">
          <cell r="A178">
            <v>17</v>
          </cell>
          <cell r="B178" t="str">
            <v>באר שבע</v>
          </cell>
          <cell r="C178">
            <v>251691</v>
          </cell>
          <cell r="D178" t="str">
            <v>באר שבע</v>
          </cell>
          <cell r="E178">
            <v>1000</v>
          </cell>
          <cell r="F178">
            <v>0.1</v>
          </cell>
          <cell r="G178">
            <v>264.7</v>
          </cell>
          <cell r="H178">
            <v>218.8</v>
          </cell>
          <cell r="I178">
            <v>210.8</v>
          </cell>
          <cell r="J178">
            <v>151.6</v>
          </cell>
          <cell r="K178">
            <v>95.1</v>
          </cell>
          <cell r="L178">
            <v>68.599999999999994</v>
          </cell>
          <cell r="M178">
            <v>42.9</v>
          </cell>
          <cell r="N178">
            <v>29.1</v>
          </cell>
          <cell r="O178">
            <v>18.100000000000001</v>
          </cell>
          <cell r="P178">
            <v>13.1</v>
          </cell>
          <cell r="Q178">
            <v>107.04</v>
          </cell>
        </row>
        <row r="179">
          <cell r="A179">
            <v>17</v>
          </cell>
          <cell r="B179" t="str">
            <v>באר שבע</v>
          </cell>
          <cell r="C179">
            <v>251691</v>
          </cell>
          <cell r="D179" t="str">
            <v>באר שבע</v>
          </cell>
          <cell r="E179">
            <v>500</v>
          </cell>
          <cell r="F179">
            <v>0.2</v>
          </cell>
          <cell r="G179">
            <v>219</v>
          </cell>
          <cell r="H179">
            <v>180</v>
          </cell>
          <cell r="I179">
            <v>169.7</v>
          </cell>
          <cell r="J179">
            <v>123</v>
          </cell>
          <cell r="K179">
            <v>78.7</v>
          </cell>
          <cell r="L179">
            <v>57.6</v>
          </cell>
          <cell r="M179">
            <v>36.700000000000003</v>
          </cell>
          <cell r="N179">
            <v>25.5</v>
          </cell>
          <cell r="O179">
            <v>16.399999999999999</v>
          </cell>
          <cell r="P179">
            <v>12</v>
          </cell>
          <cell r="Q179">
            <v>99.24</v>
          </cell>
        </row>
        <row r="180">
          <cell r="A180">
            <v>17</v>
          </cell>
          <cell r="B180" t="str">
            <v>באר שבע</v>
          </cell>
          <cell r="C180">
            <v>251691</v>
          </cell>
          <cell r="D180" t="str">
            <v>באר שבע</v>
          </cell>
          <cell r="E180">
            <v>200</v>
          </cell>
          <cell r="F180">
            <v>0.5</v>
          </cell>
          <cell r="G180">
            <v>168.9</v>
          </cell>
          <cell r="H180">
            <v>137.6</v>
          </cell>
          <cell r="I180">
            <v>126.1</v>
          </cell>
          <cell r="J180">
            <v>92.4</v>
          </cell>
          <cell r="K180">
            <v>60.7</v>
          </cell>
          <cell r="L180">
            <v>45.3</v>
          </cell>
          <cell r="M180">
            <v>29.7</v>
          </cell>
          <cell r="N180">
            <v>21.3</v>
          </cell>
          <cell r="O180">
            <v>14.1</v>
          </cell>
          <cell r="P180">
            <v>10.6</v>
          </cell>
          <cell r="Q180">
            <v>89.04</v>
          </cell>
        </row>
        <row r="181">
          <cell r="A181">
            <v>17</v>
          </cell>
          <cell r="B181" t="str">
            <v>באר שבע</v>
          </cell>
          <cell r="C181">
            <v>251691</v>
          </cell>
          <cell r="D181" t="str">
            <v>באר שבע</v>
          </cell>
          <cell r="E181">
            <v>100</v>
          </cell>
          <cell r="F181">
            <v>1</v>
          </cell>
          <cell r="G181">
            <v>137.4</v>
          </cell>
          <cell r="H181">
            <v>111.3</v>
          </cell>
          <cell r="I181">
            <v>99.9</v>
          </cell>
          <cell r="J181">
            <v>73.8</v>
          </cell>
          <cell r="K181">
            <v>49.4</v>
          </cell>
          <cell r="L181">
            <v>37.4</v>
          </cell>
          <cell r="M181">
            <v>25</v>
          </cell>
          <cell r="N181">
            <v>18.399999999999999</v>
          </cell>
          <cell r="O181">
            <v>12.6</v>
          </cell>
          <cell r="P181">
            <v>9.5</v>
          </cell>
          <cell r="Q181">
            <v>81.48</v>
          </cell>
        </row>
        <row r="182">
          <cell r="A182">
            <v>17</v>
          </cell>
          <cell r="B182" t="str">
            <v>באר שבע</v>
          </cell>
          <cell r="C182">
            <v>251691</v>
          </cell>
          <cell r="D182" t="str">
            <v>באר שבע</v>
          </cell>
          <cell r="E182">
            <v>50</v>
          </cell>
          <cell r="F182">
            <v>2</v>
          </cell>
          <cell r="G182">
            <v>110.7</v>
          </cell>
          <cell r="H182">
            <v>89.1</v>
          </cell>
          <cell r="I182">
            <v>78.3</v>
          </cell>
          <cell r="J182">
            <v>58.3</v>
          </cell>
          <cell r="K182">
            <v>39.9</v>
          </cell>
          <cell r="L182">
            <v>30.6</v>
          </cell>
          <cell r="M182">
            <v>20.9</v>
          </cell>
          <cell r="N182">
            <v>15.8</v>
          </cell>
          <cell r="O182">
            <v>11.1</v>
          </cell>
          <cell r="P182">
            <v>8.5</v>
          </cell>
          <cell r="Q182">
            <v>73.8</v>
          </cell>
        </row>
        <row r="183">
          <cell r="A183">
            <v>17</v>
          </cell>
          <cell r="B183" t="str">
            <v>באר שבע</v>
          </cell>
          <cell r="C183">
            <v>251691</v>
          </cell>
          <cell r="D183" t="str">
            <v>באר שבע</v>
          </cell>
          <cell r="E183">
            <v>25</v>
          </cell>
          <cell r="F183">
            <v>4</v>
          </cell>
          <cell r="G183">
            <v>87.9</v>
          </cell>
          <cell r="H183">
            <v>70.3</v>
          </cell>
          <cell r="I183">
            <v>60.6</v>
          </cell>
          <cell r="J183">
            <v>45.5</v>
          </cell>
          <cell r="K183">
            <v>31.8</v>
          </cell>
          <cell r="L183">
            <v>24.8</v>
          </cell>
          <cell r="M183">
            <v>17.3</v>
          </cell>
          <cell r="N183">
            <v>13.4</v>
          </cell>
          <cell r="O183">
            <v>9.6</v>
          </cell>
          <cell r="P183">
            <v>7.5</v>
          </cell>
          <cell r="Q183">
            <v>66.12</v>
          </cell>
        </row>
        <row r="184">
          <cell r="A184">
            <v>17</v>
          </cell>
          <cell r="B184" t="str">
            <v>באר שבע</v>
          </cell>
          <cell r="C184">
            <v>251691</v>
          </cell>
          <cell r="D184" t="str">
            <v>באר שבע</v>
          </cell>
          <cell r="E184">
            <v>20</v>
          </cell>
          <cell r="F184">
            <v>5</v>
          </cell>
          <cell r="G184">
            <v>81.400000000000006</v>
          </cell>
          <cell r="H184">
            <v>64.900000000000006</v>
          </cell>
          <cell r="I184">
            <v>55.6</v>
          </cell>
          <cell r="J184">
            <v>41.9</v>
          </cell>
          <cell r="K184">
            <v>29.4</v>
          </cell>
          <cell r="L184">
            <v>23</v>
          </cell>
          <cell r="M184">
            <v>16.2</v>
          </cell>
          <cell r="N184">
            <v>12.7</v>
          </cell>
          <cell r="O184">
            <v>9.1999999999999993</v>
          </cell>
          <cell r="P184">
            <v>7.2</v>
          </cell>
          <cell r="Q184">
            <v>63.599999999999994</v>
          </cell>
        </row>
        <row r="185">
          <cell r="A185">
            <v>17</v>
          </cell>
          <cell r="B185" t="str">
            <v>באר שבע</v>
          </cell>
          <cell r="C185">
            <v>251691</v>
          </cell>
          <cell r="D185" t="str">
            <v>באר שבע</v>
          </cell>
          <cell r="E185">
            <v>10</v>
          </cell>
          <cell r="F185">
            <v>10</v>
          </cell>
          <cell r="G185">
            <v>63</v>
          </cell>
          <cell r="H185">
            <v>49.8</v>
          </cell>
          <cell r="I185">
            <v>42</v>
          </cell>
          <cell r="J185">
            <v>31.9</v>
          </cell>
          <cell r="K185">
            <v>22.8</v>
          </cell>
          <cell r="L185">
            <v>18.2</v>
          </cell>
          <cell r="M185">
            <v>13.1</v>
          </cell>
          <cell r="N185">
            <v>10.5</v>
          </cell>
          <cell r="O185">
            <v>7.8</v>
          </cell>
          <cell r="P185">
            <v>6.2</v>
          </cell>
          <cell r="Q185">
            <v>55.68</v>
          </cell>
        </row>
        <row r="186">
          <cell r="A186">
            <v>17</v>
          </cell>
          <cell r="B186" t="str">
            <v>באר שבע</v>
          </cell>
          <cell r="C186">
            <v>251691</v>
          </cell>
          <cell r="D186" t="str">
            <v>באר שבע</v>
          </cell>
          <cell r="E186">
            <v>5</v>
          </cell>
          <cell r="F186">
            <v>20</v>
          </cell>
          <cell r="G186">
            <v>47.1</v>
          </cell>
          <cell r="H186">
            <v>37</v>
          </cell>
          <cell r="I186">
            <v>30.7</v>
          </cell>
          <cell r="J186">
            <v>23.5</v>
          </cell>
          <cell r="K186">
            <v>17.2</v>
          </cell>
          <cell r="L186">
            <v>13.9</v>
          </cell>
          <cell r="M186">
            <v>10.3</v>
          </cell>
          <cell r="N186">
            <v>8.4</v>
          </cell>
          <cell r="O186">
            <v>6.4</v>
          </cell>
          <cell r="P186">
            <v>5.2</v>
          </cell>
          <cell r="Q186">
            <v>47.4</v>
          </cell>
        </row>
        <row r="187">
          <cell r="A187">
            <v>17</v>
          </cell>
          <cell r="B187" t="str">
            <v>באר שבע</v>
          </cell>
          <cell r="C187">
            <v>251691</v>
          </cell>
          <cell r="D187" t="str">
            <v>באר שבע</v>
          </cell>
          <cell r="E187">
            <v>2</v>
          </cell>
          <cell r="F187">
            <v>50</v>
          </cell>
          <cell r="G187">
            <v>28.7</v>
          </cell>
          <cell r="H187">
            <v>22.3</v>
          </cell>
          <cell r="I187">
            <v>18.2</v>
          </cell>
          <cell r="J187">
            <v>14.1</v>
          </cell>
          <cell r="K187">
            <v>10.6</v>
          </cell>
          <cell r="L187">
            <v>8.8000000000000007</v>
          </cell>
          <cell r="M187">
            <v>6.8</v>
          </cell>
          <cell r="N187">
            <v>5.8</v>
          </cell>
          <cell r="O187">
            <v>4.5</v>
          </cell>
          <cell r="P187">
            <v>3.7</v>
          </cell>
          <cell r="Q187">
            <v>34.68</v>
          </cell>
        </row>
        <row r="188">
          <cell r="A188">
            <v>17</v>
          </cell>
          <cell r="B188" t="str">
            <v>באר שבע</v>
          </cell>
          <cell r="C188">
            <v>251691</v>
          </cell>
          <cell r="D188" t="str">
            <v>באר שבע</v>
          </cell>
          <cell r="E188">
            <v>1.01</v>
          </cell>
          <cell r="F188">
            <v>99</v>
          </cell>
          <cell r="G188">
            <v>10.7</v>
          </cell>
          <cell r="H188">
            <v>8.1</v>
          </cell>
          <cell r="I188">
            <v>7</v>
          </cell>
          <cell r="J188">
            <v>5.5</v>
          </cell>
          <cell r="K188">
            <v>4.2</v>
          </cell>
          <cell r="L188">
            <v>3.5</v>
          </cell>
          <cell r="M188">
            <v>2.9</v>
          </cell>
          <cell r="N188">
            <v>2.5</v>
          </cell>
          <cell r="O188">
            <v>1.8</v>
          </cell>
          <cell r="P188">
            <v>1.5</v>
          </cell>
          <cell r="Q188">
            <v>14.28</v>
          </cell>
        </row>
        <row r="189">
          <cell r="A189">
            <v>18</v>
          </cell>
          <cell r="B189" t="str">
            <v>בקעת הירדן</v>
          </cell>
          <cell r="C189">
            <v>330170</v>
          </cell>
          <cell r="D189" t="str">
            <v>יריחו וגילגל</v>
          </cell>
          <cell r="E189">
            <v>1000</v>
          </cell>
          <cell r="F189">
            <v>0.1</v>
          </cell>
          <cell r="G189">
            <v>495.8</v>
          </cell>
          <cell r="H189">
            <v>406.9</v>
          </cell>
          <cell r="I189">
            <v>339.3</v>
          </cell>
          <cell r="J189">
            <v>230</v>
          </cell>
          <cell r="K189">
            <v>161.5</v>
          </cell>
          <cell r="L189">
            <v>105.6</v>
          </cell>
          <cell r="M189">
            <v>66.8</v>
          </cell>
          <cell r="N189">
            <v>49.1</v>
          </cell>
          <cell r="O189">
            <v>31</v>
          </cell>
          <cell r="P189">
            <v>21.6</v>
          </cell>
          <cell r="Q189">
            <v>113.90399999999998</v>
          </cell>
        </row>
        <row r="190">
          <cell r="A190">
            <v>18</v>
          </cell>
          <cell r="B190" t="str">
            <v>בקעת הירדן</v>
          </cell>
          <cell r="C190">
            <v>330170</v>
          </cell>
          <cell r="D190" t="str">
            <v>יריחו וגילגל</v>
          </cell>
          <cell r="E190">
            <v>500</v>
          </cell>
          <cell r="F190">
            <v>0.2</v>
          </cell>
          <cell r="G190">
            <v>376.8</v>
          </cell>
          <cell r="H190">
            <v>308.39999999999998</v>
          </cell>
          <cell r="I190">
            <v>254.7</v>
          </cell>
          <cell r="J190">
            <v>173.7</v>
          </cell>
          <cell r="K190">
            <v>121</v>
          </cell>
          <cell r="L190">
            <v>82.2</v>
          </cell>
          <cell r="M190">
            <v>52.9</v>
          </cell>
          <cell r="N190">
            <v>39.4</v>
          </cell>
          <cell r="O190">
            <v>25.6</v>
          </cell>
          <cell r="P190">
            <v>18.3</v>
          </cell>
          <cell r="Q190">
            <v>101.69999999999999</v>
          </cell>
        </row>
        <row r="191">
          <cell r="A191">
            <v>18</v>
          </cell>
          <cell r="B191" t="str">
            <v>בקעת הירדן</v>
          </cell>
          <cell r="C191">
            <v>330170</v>
          </cell>
          <cell r="D191" t="str">
            <v>יריחו וגילגל</v>
          </cell>
          <cell r="E191">
            <v>200</v>
          </cell>
          <cell r="F191">
            <v>0.5</v>
          </cell>
          <cell r="G191">
            <v>259.10000000000002</v>
          </cell>
          <cell r="H191">
            <v>211.5</v>
          </cell>
          <cell r="I191">
            <v>172.5</v>
          </cell>
          <cell r="J191">
            <v>118.8</v>
          </cell>
          <cell r="K191">
            <v>82</v>
          </cell>
          <cell r="L191">
            <v>58.5</v>
          </cell>
          <cell r="M191">
            <v>38.6</v>
          </cell>
          <cell r="N191">
            <v>29.2</v>
          </cell>
          <cell r="O191">
            <v>19.7</v>
          </cell>
          <cell r="P191">
            <v>14.5</v>
          </cell>
          <cell r="Q191">
            <v>86.783999999999992</v>
          </cell>
        </row>
        <row r="192">
          <cell r="A192">
            <v>18</v>
          </cell>
          <cell r="B192" t="str">
            <v>בקעת הירדן</v>
          </cell>
          <cell r="C192">
            <v>330170</v>
          </cell>
          <cell r="D192" t="str">
            <v>יריחו וגילגל</v>
          </cell>
          <cell r="E192">
            <v>100</v>
          </cell>
          <cell r="F192">
            <v>1</v>
          </cell>
          <cell r="G192">
            <v>193</v>
          </cell>
          <cell r="H192">
            <v>157.4</v>
          </cell>
          <cell r="I192">
            <v>127.3</v>
          </cell>
          <cell r="J192">
            <v>88.3</v>
          </cell>
          <cell r="K192">
            <v>60.6</v>
          </cell>
          <cell r="L192">
            <v>44.9</v>
          </cell>
          <cell r="M192">
            <v>30.2</v>
          </cell>
          <cell r="N192">
            <v>23.1</v>
          </cell>
          <cell r="O192">
            <v>16</v>
          </cell>
          <cell r="P192">
            <v>12</v>
          </cell>
          <cell r="Q192">
            <v>76.274999999999991</v>
          </cell>
        </row>
        <row r="193">
          <cell r="A193">
            <v>18</v>
          </cell>
          <cell r="B193" t="str">
            <v>בקעת הירדן</v>
          </cell>
          <cell r="C193">
            <v>330170</v>
          </cell>
          <cell r="D193" t="str">
            <v>יריחו וגילגל</v>
          </cell>
          <cell r="E193">
            <v>50</v>
          </cell>
          <cell r="F193">
            <v>2</v>
          </cell>
          <cell r="G193">
            <v>141.9</v>
          </cell>
          <cell r="H193">
            <v>115.7</v>
          </cell>
          <cell r="I193">
            <v>92.9</v>
          </cell>
          <cell r="J193">
            <v>65</v>
          </cell>
          <cell r="K193">
            <v>44.5</v>
          </cell>
          <cell r="L193">
            <v>34.200000000000003</v>
          </cell>
          <cell r="M193">
            <v>23.5</v>
          </cell>
          <cell r="N193">
            <v>18.2</v>
          </cell>
          <cell r="O193">
            <v>12.9</v>
          </cell>
          <cell r="P193">
            <v>9.9</v>
          </cell>
          <cell r="Q193">
            <v>66.556999999999988</v>
          </cell>
        </row>
        <row r="194">
          <cell r="A194">
            <v>18</v>
          </cell>
          <cell r="B194" t="str">
            <v>בקעת הירדן</v>
          </cell>
          <cell r="C194">
            <v>330170</v>
          </cell>
          <cell r="D194" t="str">
            <v>יריחו וגילגל</v>
          </cell>
          <cell r="E194">
            <v>25</v>
          </cell>
          <cell r="F194">
            <v>4</v>
          </cell>
          <cell r="G194">
            <v>102.7</v>
          </cell>
          <cell r="H194">
            <v>83.8</v>
          </cell>
          <cell r="I194">
            <v>66.8</v>
          </cell>
          <cell r="J194">
            <v>47.3</v>
          </cell>
          <cell r="K194">
            <v>32.299999999999997</v>
          </cell>
          <cell r="L194">
            <v>25.7</v>
          </cell>
          <cell r="M194">
            <v>18.100000000000001</v>
          </cell>
          <cell r="N194">
            <v>14.2</v>
          </cell>
          <cell r="O194">
            <v>10.3</v>
          </cell>
          <cell r="P194">
            <v>8.1</v>
          </cell>
          <cell r="Q194">
            <v>57.290999999999997</v>
          </cell>
        </row>
        <row r="195">
          <cell r="A195">
            <v>18</v>
          </cell>
          <cell r="B195" t="str">
            <v>בקעת הירדן</v>
          </cell>
          <cell r="C195">
            <v>330170</v>
          </cell>
          <cell r="D195" t="str">
            <v>יריחו וגילגל</v>
          </cell>
          <cell r="E195">
            <v>20</v>
          </cell>
          <cell r="F195">
            <v>5</v>
          </cell>
          <cell r="G195">
            <v>92.1</v>
          </cell>
          <cell r="H195">
            <v>75.3</v>
          </cell>
          <cell r="I195">
            <v>59.9</v>
          </cell>
          <cell r="J195">
            <v>42.5</v>
          </cell>
          <cell r="K195">
            <v>29</v>
          </cell>
          <cell r="L195">
            <v>23.4</v>
          </cell>
          <cell r="M195">
            <v>16.600000000000001</v>
          </cell>
          <cell r="N195">
            <v>13</v>
          </cell>
          <cell r="O195">
            <v>9.5</v>
          </cell>
          <cell r="P195">
            <v>7.5</v>
          </cell>
          <cell r="Q195">
            <v>54.466000000000001</v>
          </cell>
        </row>
        <row r="196">
          <cell r="A196">
            <v>18</v>
          </cell>
          <cell r="B196" t="str">
            <v>בקעת הירדן</v>
          </cell>
          <cell r="C196">
            <v>330170</v>
          </cell>
          <cell r="D196" t="str">
            <v>יריחו וגילגל</v>
          </cell>
          <cell r="E196">
            <v>10</v>
          </cell>
          <cell r="F196">
            <v>10</v>
          </cell>
          <cell r="G196">
            <v>64.5</v>
          </cell>
          <cell r="H196">
            <v>52.9</v>
          </cell>
          <cell r="I196">
            <v>41.9</v>
          </cell>
          <cell r="J196">
            <v>30.1</v>
          </cell>
          <cell r="K196">
            <v>20.6</v>
          </cell>
          <cell r="L196">
            <v>17.2</v>
          </cell>
          <cell r="M196">
            <v>12.5</v>
          </cell>
          <cell r="N196">
            <v>9.9</v>
          </cell>
          <cell r="O196">
            <v>7.4</v>
          </cell>
          <cell r="P196">
            <v>6</v>
          </cell>
          <cell r="Q196">
            <v>45.878</v>
          </cell>
        </row>
        <row r="197">
          <cell r="A197">
            <v>18</v>
          </cell>
          <cell r="B197" t="str">
            <v>בקעת הירדן</v>
          </cell>
          <cell r="C197">
            <v>330170</v>
          </cell>
          <cell r="D197" t="str">
            <v>יריחו וגילגל</v>
          </cell>
          <cell r="E197">
            <v>5</v>
          </cell>
          <cell r="F197">
            <v>20</v>
          </cell>
          <cell r="G197">
            <v>43.4</v>
          </cell>
          <cell r="H197">
            <v>35.799999999999997</v>
          </cell>
          <cell r="I197">
            <v>28.3</v>
          </cell>
          <cell r="J197">
            <v>20.7</v>
          </cell>
          <cell r="K197">
            <v>14.2</v>
          </cell>
          <cell r="L197">
            <v>12.3</v>
          </cell>
          <cell r="M197">
            <v>9.1999999999999993</v>
          </cell>
          <cell r="N197">
            <v>7.4</v>
          </cell>
          <cell r="O197">
            <v>5.6</v>
          </cell>
          <cell r="P197">
            <v>4.5999999999999996</v>
          </cell>
          <cell r="Q197">
            <v>37.628999999999991</v>
          </cell>
        </row>
        <row r="198">
          <cell r="A198">
            <v>18</v>
          </cell>
          <cell r="B198" t="str">
            <v>בקעת הירדן</v>
          </cell>
          <cell r="C198">
            <v>330170</v>
          </cell>
          <cell r="D198" t="str">
            <v>יריחו וגילגל</v>
          </cell>
          <cell r="E198">
            <v>2</v>
          </cell>
          <cell r="F198">
            <v>50</v>
          </cell>
          <cell r="G198">
            <v>22.5</v>
          </cell>
          <cell r="H198">
            <v>18.899999999999999</v>
          </cell>
          <cell r="I198">
            <v>15.1</v>
          </cell>
          <cell r="J198">
            <v>11.3</v>
          </cell>
          <cell r="K198">
            <v>8</v>
          </cell>
          <cell r="L198">
            <v>7.2</v>
          </cell>
          <cell r="M198">
            <v>5.6</v>
          </cell>
          <cell r="N198">
            <v>4.5999999999999996</v>
          </cell>
          <cell r="O198">
            <v>3.5</v>
          </cell>
          <cell r="P198">
            <v>2.9</v>
          </cell>
          <cell r="Q198">
            <v>26.215999999999998</v>
          </cell>
        </row>
        <row r="199">
          <cell r="A199">
            <v>18</v>
          </cell>
          <cell r="B199" t="str">
            <v>בקעת הירדן</v>
          </cell>
          <cell r="C199">
            <v>330170</v>
          </cell>
          <cell r="D199" t="str">
            <v>יריחו וגילגל</v>
          </cell>
          <cell r="E199">
            <v>1.01</v>
          </cell>
          <cell r="F199">
            <v>99</v>
          </cell>
          <cell r="G199">
            <v>6.8</v>
          </cell>
          <cell r="H199">
            <v>6.2</v>
          </cell>
          <cell r="I199">
            <v>5.3</v>
          </cell>
          <cell r="J199">
            <v>4.3</v>
          </cell>
          <cell r="K199">
            <v>3.4</v>
          </cell>
          <cell r="L199">
            <v>3.1</v>
          </cell>
          <cell r="M199">
            <v>2.6</v>
          </cell>
          <cell r="N199">
            <v>2.2000000000000002</v>
          </cell>
          <cell r="O199">
            <v>1.5</v>
          </cell>
          <cell r="P199">
            <v>1.2</v>
          </cell>
          <cell r="Q199">
            <v>11.186999999999999</v>
          </cell>
        </row>
        <row r="200">
          <cell r="A200">
            <v>19</v>
          </cell>
          <cell r="B200" t="str">
            <v>אילת</v>
          </cell>
          <cell r="C200">
            <v>347704</v>
          </cell>
          <cell r="D200" t="str">
            <v>אילת</v>
          </cell>
          <cell r="E200">
            <v>1000</v>
          </cell>
          <cell r="F200">
            <v>0.1</v>
          </cell>
          <cell r="G200">
            <v>333.9</v>
          </cell>
          <cell r="H200">
            <v>228.3</v>
          </cell>
          <cell r="I200">
            <v>172.2</v>
          </cell>
          <cell r="J200">
            <v>112.8</v>
          </cell>
          <cell r="K200">
            <v>80.8</v>
          </cell>
          <cell r="L200">
            <v>55.5</v>
          </cell>
          <cell r="M200">
            <v>37.799999999999997</v>
          </cell>
          <cell r="N200">
            <v>30.5</v>
          </cell>
          <cell r="O200">
            <v>22.1</v>
          </cell>
          <cell r="P200">
            <v>19.8</v>
          </cell>
          <cell r="Q200">
            <v>158.76499999999999</v>
          </cell>
        </row>
        <row r="201">
          <cell r="A201">
            <v>19</v>
          </cell>
          <cell r="B201" t="str">
            <v>אילת</v>
          </cell>
          <cell r="C201">
            <v>347704</v>
          </cell>
          <cell r="D201" t="str">
            <v>אילת</v>
          </cell>
          <cell r="E201">
            <v>500</v>
          </cell>
          <cell r="F201">
            <v>0.2</v>
          </cell>
          <cell r="G201">
            <v>274.60000000000002</v>
          </cell>
          <cell r="H201">
            <v>190</v>
          </cell>
          <cell r="I201">
            <v>145</v>
          </cell>
          <cell r="J201">
            <v>96.4</v>
          </cell>
          <cell r="K201">
            <v>69.400000000000006</v>
          </cell>
          <cell r="L201">
            <v>48.5</v>
          </cell>
          <cell r="M201">
            <v>33.299999999999997</v>
          </cell>
          <cell r="N201">
            <v>26.8</v>
          </cell>
          <cell r="O201">
            <v>19.5</v>
          </cell>
          <cell r="P201">
            <v>17.2</v>
          </cell>
          <cell r="Q201">
            <v>133.227</v>
          </cell>
        </row>
        <row r="202">
          <cell r="A202">
            <v>19</v>
          </cell>
          <cell r="B202" t="str">
            <v>אילת</v>
          </cell>
          <cell r="C202">
            <v>347704</v>
          </cell>
          <cell r="D202" t="str">
            <v>אילת</v>
          </cell>
          <cell r="E202">
            <v>200</v>
          </cell>
          <cell r="F202">
            <v>0.5</v>
          </cell>
          <cell r="G202">
            <v>207.8</v>
          </cell>
          <cell r="H202">
            <v>146.19999999999999</v>
          </cell>
          <cell r="I202">
            <v>113.2</v>
          </cell>
          <cell r="J202">
            <v>76.8</v>
          </cell>
          <cell r="K202">
            <v>55.6</v>
          </cell>
          <cell r="L202">
            <v>39.799999999999997</v>
          </cell>
          <cell r="M202">
            <v>27.7</v>
          </cell>
          <cell r="N202">
            <v>22.2</v>
          </cell>
          <cell r="O202">
            <v>16.2</v>
          </cell>
          <cell r="P202">
            <v>14</v>
          </cell>
          <cell r="Q202">
            <v>103.282</v>
          </cell>
        </row>
        <row r="203">
          <cell r="A203">
            <v>19</v>
          </cell>
          <cell r="B203" t="str">
            <v>אילת</v>
          </cell>
          <cell r="C203">
            <v>347704</v>
          </cell>
          <cell r="D203" t="str">
            <v>אילת</v>
          </cell>
          <cell r="E203">
            <v>100</v>
          </cell>
          <cell r="F203">
            <v>1</v>
          </cell>
          <cell r="G203">
            <v>165.1</v>
          </cell>
          <cell r="H203">
            <v>117.6</v>
          </cell>
          <cell r="I203">
            <v>92.1</v>
          </cell>
          <cell r="J203">
            <v>63.5</v>
          </cell>
          <cell r="K203">
            <v>46.2</v>
          </cell>
          <cell r="L203">
            <v>33.700000000000003</v>
          </cell>
          <cell r="M203">
            <v>23.6</v>
          </cell>
          <cell r="N203">
            <v>18.899999999999999</v>
          </cell>
          <cell r="O203">
            <v>13.8</v>
          </cell>
          <cell r="P203">
            <v>11.8</v>
          </cell>
          <cell r="Q203">
            <v>83.393999999999991</v>
          </cell>
        </row>
        <row r="204">
          <cell r="A204">
            <v>19</v>
          </cell>
          <cell r="B204" t="str">
            <v>אילת</v>
          </cell>
          <cell r="C204">
            <v>347704</v>
          </cell>
          <cell r="D204" t="str">
            <v>אילת</v>
          </cell>
          <cell r="E204">
            <v>50</v>
          </cell>
          <cell r="F204">
            <v>2</v>
          </cell>
          <cell r="G204">
            <v>128.4</v>
          </cell>
          <cell r="H204">
            <v>92.6</v>
          </cell>
          <cell r="I204">
            <v>73.3</v>
          </cell>
          <cell r="J204">
            <v>51.3</v>
          </cell>
          <cell r="K204">
            <v>37.5</v>
          </cell>
          <cell r="L204">
            <v>27.9</v>
          </cell>
          <cell r="M204">
            <v>19.8</v>
          </cell>
          <cell r="N204">
            <v>15.7</v>
          </cell>
          <cell r="O204">
            <v>11.5</v>
          </cell>
          <cell r="P204">
            <v>9.6999999999999993</v>
          </cell>
          <cell r="Q204">
            <v>65.652999999999992</v>
          </cell>
        </row>
        <row r="205">
          <cell r="A205">
            <v>19</v>
          </cell>
          <cell r="B205" t="str">
            <v>אילת</v>
          </cell>
          <cell r="C205">
            <v>347704</v>
          </cell>
          <cell r="D205" t="str">
            <v>אילת</v>
          </cell>
          <cell r="E205">
            <v>25</v>
          </cell>
          <cell r="F205">
            <v>4</v>
          </cell>
          <cell r="G205">
            <v>97.1</v>
          </cell>
          <cell r="H205">
            <v>70.8</v>
          </cell>
          <cell r="I205">
            <v>56.7</v>
          </cell>
          <cell r="J205">
            <v>40.4</v>
          </cell>
          <cell r="K205">
            <v>29.6</v>
          </cell>
          <cell r="L205">
            <v>22.5</v>
          </cell>
          <cell r="M205">
            <v>16.100000000000001</v>
          </cell>
          <cell r="N205">
            <v>12.8</v>
          </cell>
          <cell r="O205">
            <v>9.4</v>
          </cell>
          <cell r="P205">
            <v>7.8</v>
          </cell>
          <cell r="Q205">
            <v>50.05899999999999</v>
          </cell>
        </row>
        <row r="206">
          <cell r="A206">
            <v>19</v>
          </cell>
          <cell r="B206" t="str">
            <v>אילת</v>
          </cell>
          <cell r="C206">
            <v>347704</v>
          </cell>
          <cell r="D206" t="str">
            <v>אילת</v>
          </cell>
          <cell r="E206">
            <v>20</v>
          </cell>
          <cell r="F206">
            <v>5</v>
          </cell>
          <cell r="G206">
            <v>88</v>
          </cell>
          <cell r="H206">
            <v>64.5</v>
          </cell>
          <cell r="I206">
            <v>51.8</v>
          </cell>
          <cell r="J206">
            <v>37.1</v>
          </cell>
          <cell r="K206">
            <v>27.2</v>
          </cell>
          <cell r="L206">
            <v>20.8</v>
          </cell>
          <cell r="M206">
            <v>14.9</v>
          </cell>
          <cell r="N206">
            <v>11.8</v>
          </cell>
          <cell r="O206">
            <v>8.6999999999999993</v>
          </cell>
          <cell r="P206">
            <v>7.2</v>
          </cell>
          <cell r="Q206">
            <v>45.538999999999994</v>
          </cell>
        </row>
        <row r="207">
          <cell r="A207">
            <v>19</v>
          </cell>
          <cell r="B207" t="str">
            <v>אילת</v>
          </cell>
          <cell r="C207">
            <v>347704</v>
          </cell>
          <cell r="D207" t="str">
            <v>אילת</v>
          </cell>
          <cell r="E207">
            <v>10</v>
          </cell>
          <cell r="F207">
            <v>10</v>
          </cell>
          <cell r="G207">
            <v>62.9</v>
          </cell>
          <cell r="H207">
            <v>46.7</v>
          </cell>
          <cell r="I207">
            <v>37.9</v>
          </cell>
          <cell r="J207">
            <v>27.6</v>
          </cell>
          <cell r="K207">
            <v>20.3</v>
          </cell>
          <cell r="L207">
            <v>15.8</v>
          </cell>
          <cell r="M207">
            <v>11.5</v>
          </cell>
          <cell r="N207">
            <v>9.1</v>
          </cell>
          <cell r="O207">
            <v>6.7</v>
          </cell>
          <cell r="P207">
            <v>5.4</v>
          </cell>
          <cell r="Q207">
            <v>32.543999999999997</v>
          </cell>
        </row>
        <row r="208">
          <cell r="A208">
            <v>19</v>
          </cell>
          <cell r="B208" t="str">
            <v>אילת</v>
          </cell>
          <cell r="C208">
            <v>347704</v>
          </cell>
          <cell r="D208" t="str">
            <v>אילת</v>
          </cell>
          <cell r="E208">
            <v>5</v>
          </cell>
          <cell r="F208">
            <v>20</v>
          </cell>
          <cell r="G208">
            <v>41.9</v>
          </cell>
          <cell r="H208">
            <v>31.5</v>
          </cell>
          <cell r="I208">
            <v>25.7</v>
          </cell>
          <cell r="J208">
            <v>19.100000000000001</v>
          </cell>
          <cell r="K208">
            <v>14.1</v>
          </cell>
          <cell r="L208">
            <v>11.3</v>
          </cell>
          <cell r="M208">
            <v>8.1999999999999993</v>
          </cell>
          <cell r="N208">
            <v>6.5</v>
          </cell>
          <cell r="O208">
            <v>4.8</v>
          </cell>
          <cell r="P208">
            <v>3.8</v>
          </cell>
          <cell r="Q208">
            <v>21.47</v>
          </cell>
        </row>
        <row r="209">
          <cell r="A209">
            <v>19</v>
          </cell>
          <cell r="B209" t="str">
            <v>אילת</v>
          </cell>
          <cell r="C209">
            <v>347704</v>
          </cell>
          <cell r="D209" t="str">
            <v>אילת</v>
          </cell>
          <cell r="E209">
            <v>2</v>
          </cell>
          <cell r="F209">
            <v>50</v>
          </cell>
          <cell r="G209">
            <v>19.2</v>
          </cell>
          <cell r="H209">
            <v>14.6</v>
          </cell>
          <cell r="I209">
            <v>12.1</v>
          </cell>
          <cell r="J209">
            <v>9.1999999999999993</v>
          </cell>
          <cell r="K209">
            <v>6.8</v>
          </cell>
          <cell r="L209">
            <v>5.6</v>
          </cell>
          <cell r="M209">
            <v>4.2</v>
          </cell>
          <cell r="N209">
            <v>3.3</v>
          </cell>
          <cell r="O209">
            <v>2.4</v>
          </cell>
          <cell r="P209">
            <v>1.9</v>
          </cell>
          <cell r="Q209">
            <v>9.3789999999999996</v>
          </cell>
        </row>
        <row r="210">
          <cell r="A210">
            <v>19</v>
          </cell>
          <cell r="B210" t="str">
            <v>אילת</v>
          </cell>
          <cell r="C210">
            <v>347704</v>
          </cell>
          <cell r="D210" t="str">
            <v>אילת</v>
          </cell>
          <cell r="E210">
            <v>1.01</v>
          </cell>
          <cell r="F210">
            <v>99</v>
          </cell>
          <cell r="G210">
            <v>2.2000000000000002</v>
          </cell>
          <cell r="H210">
            <v>1.7</v>
          </cell>
          <cell r="I210">
            <v>1.3</v>
          </cell>
          <cell r="J210">
            <v>1</v>
          </cell>
          <cell r="K210">
            <v>0.7</v>
          </cell>
          <cell r="L210">
            <v>0.6</v>
          </cell>
          <cell r="M210">
            <v>0.4</v>
          </cell>
          <cell r="N210">
            <v>0.4</v>
          </cell>
          <cell r="O210">
            <v>0.2</v>
          </cell>
          <cell r="P210">
            <v>0.2</v>
          </cell>
          <cell r="Q210">
            <v>0.79099999999999993</v>
          </cell>
        </row>
        <row r="211">
          <cell r="C211">
            <v>310552</v>
          </cell>
          <cell r="D211" t="str">
            <v>כפר בלום</v>
          </cell>
          <cell r="E211">
            <v>1000</v>
          </cell>
          <cell r="F211">
            <v>0.1</v>
          </cell>
          <cell r="G211">
            <v>140.4</v>
          </cell>
          <cell r="H211">
            <v>107.5</v>
          </cell>
          <cell r="I211">
            <v>87.5</v>
          </cell>
          <cell r="J211">
            <v>71.3</v>
          </cell>
          <cell r="K211">
            <v>68.599999999999994</v>
          </cell>
          <cell r="L211">
            <v>67.099999999999994</v>
          </cell>
          <cell r="M211">
            <v>50.6</v>
          </cell>
          <cell r="N211">
            <v>37.799999999999997</v>
          </cell>
          <cell r="O211">
            <v>23.7</v>
          </cell>
          <cell r="P211">
            <v>17.2</v>
          </cell>
          <cell r="Q211">
            <v>126.67299999999999</v>
          </cell>
        </row>
        <row r="212">
          <cell r="C212">
            <v>310552</v>
          </cell>
          <cell r="D212" t="str">
            <v>כפר בלום</v>
          </cell>
          <cell r="E212">
            <v>500</v>
          </cell>
          <cell r="F212">
            <v>0.2</v>
          </cell>
          <cell r="G212">
            <v>128.6</v>
          </cell>
          <cell r="H212">
            <v>98.4</v>
          </cell>
          <cell r="I212">
            <v>80</v>
          </cell>
          <cell r="J212">
            <v>64.5</v>
          </cell>
          <cell r="K212">
            <v>60.2</v>
          </cell>
          <cell r="L212">
            <v>57.2</v>
          </cell>
          <cell r="M212">
            <v>43</v>
          </cell>
          <cell r="N212">
            <v>32.5</v>
          </cell>
          <cell r="O212">
            <v>20.8</v>
          </cell>
          <cell r="P212">
            <v>15.4</v>
          </cell>
          <cell r="Q212">
            <v>117.29399999999998</v>
          </cell>
        </row>
        <row r="213">
          <cell r="C213">
            <v>310552</v>
          </cell>
          <cell r="D213" t="str">
            <v>כפר בלום</v>
          </cell>
          <cell r="E213">
            <v>200</v>
          </cell>
          <cell r="F213">
            <v>0.5</v>
          </cell>
          <cell r="G213">
            <v>113.6</v>
          </cell>
          <cell r="H213">
            <v>86.8</v>
          </cell>
          <cell r="I213">
            <v>70.5</v>
          </cell>
          <cell r="J213">
            <v>56</v>
          </cell>
          <cell r="K213">
            <v>50.3</v>
          </cell>
          <cell r="L213">
            <v>46</v>
          </cell>
          <cell r="M213">
            <v>34.5</v>
          </cell>
          <cell r="N213">
            <v>26.5</v>
          </cell>
          <cell r="O213">
            <v>17.5</v>
          </cell>
          <cell r="P213">
            <v>13.2</v>
          </cell>
          <cell r="Q213">
            <v>105.42899999999999</v>
          </cell>
        </row>
        <row r="214">
          <cell r="C214">
            <v>310552</v>
          </cell>
          <cell r="D214" t="str">
            <v>כפר בלום</v>
          </cell>
          <cell r="E214">
            <v>100</v>
          </cell>
          <cell r="F214">
            <v>1</v>
          </cell>
          <cell r="G214">
            <v>102.6</v>
          </cell>
          <cell r="H214">
            <v>78.400000000000006</v>
          </cell>
          <cell r="I214">
            <v>63.6</v>
          </cell>
          <cell r="J214">
            <v>50.1</v>
          </cell>
          <cell r="K214">
            <v>43.6</v>
          </cell>
          <cell r="L214">
            <v>38.799999999999997</v>
          </cell>
          <cell r="M214">
            <v>29</v>
          </cell>
          <cell r="N214">
            <v>22.6</v>
          </cell>
          <cell r="O214">
            <v>15.3</v>
          </cell>
          <cell r="P214">
            <v>11.7</v>
          </cell>
          <cell r="Q214">
            <v>97.179999999999993</v>
          </cell>
        </row>
        <row r="215">
          <cell r="C215">
            <v>310552</v>
          </cell>
          <cell r="D215" t="str">
            <v>כפר בלום</v>
          </cell>
          <cell r="E215">
            <v>50</v>
          </cell>
          <cell r="F215">
            <v>2</v>
          </cell>
          <cell r="G215">
            <v>91.9</v>
          </cell>
          <cell r="H215">
            <v>70.2</v>
          </cell>
          <cell r="I215">
            <v>56.9</v>
          </cell>
          <cell r="J215">
            <v>44.4</v>
          </cell>
          <cell r="K215">
            <v>37.5</v>
          </cell>
          <cell r="L215">
            <v>32.5</v>
          </cell>
          <cell r="M215">
            <v>24.3</v>
          </cell>
          <cell r="N215">
            <v>19.2</v>
          </cell>
          <cell r="O215">
            <v>13.3</v>
          </cell>
          <cell r="P215">
            <v>10.4</v>
          </cell>
          <cell r="Q215">
            <v>88.366</v>
          </cell>
        </row>
        <row r="216">
          <cell r="C216">
            <v>310552</v>
          </cell>
          <cell r="D216" t="str">
            <v>כפר בלום</v>
          </cell>
          <cell r="E216">
            <v>25</v>
          </cell>
          <cell r="F216">
            <v>4</v>
          </cell>
          <cell r="G216">
            <v>81.3</v>
          </cell>
          <cell r="H216">
            <v>62.1</v>
          </cell>
          <cell r="I216">
            <v>50.3</v>
          </cell>
          <cell r="J216">
            <v>39</v>
          </cell>
          <cell r="K216">
            <v>32</v>
          </cell>
          <cell r="L216">
            <v>27.1</v>
          </cell>
          <cell r="M216">
            <v>20.3</v>
          </cell>
          <cell r="N216">
            <v>16.2</v>
          </cell>
          <cell r="O216">
            <v>11.5</v>
          </cell>
          <cell r="P216">
            <v>9.1999999999999993</v>
          </cell>
          <cell r="Q216">
            <v>80.003999999999991</v>
          </cell>
        </row>
        <row r="217">
          <cell r="C217">
            <v>310552</v>
          </cell>
          <cell r="D217" t="str">
            <v>כפר בלום</v>
          </cell>
          <cell r="E217">
            <v>20</v>
          </cell>
          <cell r="F217">
            <v>5</v>
          </cell>
          <cell r="G217">
            <v>78</v>
          </cell>
          <cell r="H217">
            <v>59.6</v>
          </cell>
          <cell r="I217">
            <v>48.3</v>
          </cell>
          <cell r="J217">
            <v>37.299999999999997</v>
          </cell>
          <cell r="K217">
            <v>30.3</v>
          </cell>
          <cell r="L217">
            <v>25.5</v>
          </cell>
          <cell r="M217">
            <v>19.100000000000001</v>
          </cell>
          <cell r="N217">
            <v>15.3</v>
          </cell>
          <cell r="O217">
            <v>10.9</v>
          </cell>
          <cell r="P217">
            <v>8.8000000000000007</v>
          </cell>
          <cell r="Q217">
            <v>77.404999999999987</v>
          </cell>
        </row>
        <row r="218">
          <cell r="C218">
            <v>310552</v>
          </cell>
          <cell r="D218" t="str">
            <v>כפר בלום</v>
          </cell>
          <cell r="E218">
            <v>10</v>
          </cell>
          <cell r="F218">
            <v>10</v>
          </cell>
          <cell r="G218">
            <v>67.5</v>
          </cell>
          <cell r="H218">
            <v>51.6</v>
          </cell>
          <cell r="I218">
            <v>41.8</v>
          </cell>
          <cell r="J218">
            <v>32.1</v>
          </cell>
          <cell r="K218">
            <v>25.3</v>
          </cell>
          <cell r="L218">
            <v>20.9</v>
          </cell>
          <cell r="M218">
            <v>15.7</v>
          </cell>
          <cell r="N218">
            <v>12.7</v>
          </cell>
          <cell r="O218">
            <v>9.3000000000000007</v>
          </cell>
          <cell r="P218">
            <v>7.7</v>
          </cell>
          <cell r="Q218">
            <v>69.268999999999991</v>
          </cell>
        </row>
        <row r="219">
          <cell r="C219">
            <v>310552</v>
          </cell>
          <cell r="D219" t="str">
            <v>כפר בלום</v>
          </cell>
          <cell r="E219">
            <v>5</v>
          </cell>
          <cell r="F219">
            <v>20</v>
          </cell>
          <cell r="G219">
            <v>56.8</v>
          </cell>
          <cell r="H219">
            <v>43.4</v>
          </cell>
          <cell r="I219">
            <v>35.299999999999997</v>
          </cell>
          <cell r="J219">
            <v>26.9</v>
          </cell>
          <cell r="K219">
            <v>20.7</v>
          </cell>
          <cell r="L219">
            <v>16.8</v>
          </cell>
          <cell r="M219">
            <v>12.7</v>
          </cell>
          <cell r="N219">
            <v>10.4</v>
          </cell>
          <cell r="O219">
            <v>7.9</v>
          </cell>
          <cell r="P219">
            <v>6.6</v>
          </cell>
          <cell r="Q219">
            <v>60.79399999999999</v>
          </cell>
        </row>
        <row r="220">
          <cell r="C220">
            <v>310552</v>
          </cell>
          <cell r="D220" t="str">
            <v>כפר בלום</v>
          </cell>
          <cell r="E220">
            <v>2</v>
          </cell>
          <cell r="F220">
            <v>50</v>
          </cell>
          <cell r="G220">
            <v>41</v>
          </cell>
          <cell r="H220">
            <v>31.4</v>
          </cell>
          <cell r="I220">
            <v>25.7</v>
          </cell>
          <cell r="J220">
            <v>19.7</v>
          </cell>
          <cell r="K220">
            <v>14.6</v>
          </cell>
          <cell r="L220">
            <v>11.8</v>
          </cell>
          <cell r="M220">
            <v>9.1</v>
          </cell>
          <cell r="N220">
            <v>7.6</v>
          </cell>
          <cell r="O220">
            <v>6</v>
          </cell>
          <cell r="P220">
            <v>5.2</v>
          </cell>
          <cell r="Q220">
            <v>48.36399999999999</v>
          </cell>
        </row>
        <row r="221">
          <cell r="C221">
            <v>310552</v>
          </cell>
          <cell r="D221" t="str">
            <v>כפר בלום</v>
          </cell>
          <cell r="E221">
            <v>1.01</v>
          </cell>
          <cell r="F221">
            <v>99</v>
          </cell>
          <cell r="G221">
            <v>17.399999999999999</v>
          </cell>
          <cell r="H221">
            <v>13.5</v>
          </cell>
          <cell r="I221">
            <v>11.4</v>
          </cell>
          <cell r="J221">
            <v>9.5</v>
          </cell>
          <cell r="K221">
            <v>7.3</v>
          </cell>
          <cell r="L221">
            <v>6.6</v>
          </cell>
          <cell r="M221">
            <v>5.4</v>
          </cell>
          <cell r="N221">
            <v>4.7</v>
          </cell>
          <cell r="O221">
            <v>4</v>
          </cell>
          <cell r="P221">
            <v>3.5</v>
          </cell>
          <cell r="Q221">
            <v>28.927999999999997</v>
          </cell>
        </row>
        <row r="222">
          <cell r="C222">
            <v>110695</v>
          </cell>
          <cell r="D222" t="str">
            <v>עכו+שבי ציון</v>
          </cell>
          <cell r="E222">
            <v>1000</v>
          </cell>
          <cell r="F222">
            <v>0.1</v>
          </cell>
          <cell r="G222">
            <v>293</v>
          </cell>
          <cell r="H222">
            <v>220.6</v>
          </cell>
          <cell r="I222">
            <v>172.4</v>
          </cell>
          <cell r="J222">
            <v>120.2</v>
          </cell>
          <cell r="K222">
            <v>109.8</v>
          </cell>
          <cell r="L222">
            <v>89</v>
          </cell>
          <cell r="M222">
            <v>68.400000000000006</v>
          </cell>
          <cell r="N222">
            <v>52.2</v>
          </cell>
          <cell r="O222">
            <v>30.5</v>
          </cell>
          <cell r="P222">
            <v>24.6</v>
          </cell>
          <cell r="Q222">
            <v>201.72</v>
          </cell>
        </row>
        <row r="223">
          <cell r="C223">
            <v>110695</v>
          </cell>
          <cell r="D223" t="str">
            <v>עכו+שבי ציון</v>
          </cell>
          <cell r="E223">
            <v>500</v>
          </cell>
          <cell r="F223">
            <v>0.2</v>
          </cell>
          <cell r="G223">
            <v>259.39999999999998</v>
          </cell>
          <cell r="H223">
            <v>197.1</v>
          </cell>
          <cell r="I223">
            <v>155.6</v>
          </cell>
          <cell r="J223">
            <v>109.7</v>
          </cell>
          <cell r="K223">
            <v>97.9</v>
          </cell>
          <cell r="L223">
            <v>79.400000000000006</v>
          </cell>
          <cell r="M223">
            <v>60.8</v>
          </cell>
          <cell r="N223">
            <v>46.9</v>
          </cell>
          <cell r="O223">
            <v>28.5</v>
          </cell>
          <cell r="P223">
            <v>22.9</v>
          </cell>
          <cell r="Q223">
            <v>183.72</v>
          </cell>
        </row>
        <row r="224">
          <cell r="C224">
            <v>110695</v>
          </cell>
          <cell r="D224" t="str">
            <v>עכו+שבי ציון</v>
          </cell>
          <cell r="E224">
            <v>200</v>
          </cell>
          <cell r="F224">
            <v>0.5</v>
          </cell>
          <cell r="G224">
            <v>218.9</v>
          </cell>
          <cell r="H224">
            <v>168.4</v>
          </cell>
          <cell r="I224">
            <v>134.6</v>
          </cell>
          <cell r="J224">
            <v>96.4</v>
          </cell>
          <cell r="K224">
            <v>83.3</v>
          </cell>
          <cell r="L224">
            <v>67.599999999999994</v>
          </cell>
          <cell r="M224">
            <v>51.5</v>
          </cell>
          <cell r="N224">
            <v>40.299999999999997</v>
          </cell>
          <cell r="O224">
            <v>25.7</v>
          </cell>
          <cell r="P224">
            <v>20.6</v>
          </cell>
          <cell r="Q224">
            <v>161.63999999999999</v>
          </cell>
        </row>
        <row r="225">
          <cell r="C225">
            <v>110695</v>
          </cell>
          <cell r="D225" t="str">
            <v>עכו+שבי ציון</v>
          </cell>
          <cell r="E225">
            <v>100</v>
          </cell>
          <cell r="F225">
            <v>1</v>
          </cell>
          <cell r="G225">
            <v>191</v>
          </cell>
          <cell r="H225">
            <v>148.19999999999999</v>
          </cell>
          <cell r="I225">
            <v>119.7</v>
          </cell>
          <cell r="J225">
            <v>86.7</v>
          </cell>
          <cell r="K225">
            <v>73.2</v>
          </cell>
          <cell r="L225">
            <v>59.4</v>
          </cell>
          <cell r="M225">
            <v>45.1</v>
          </cell>
          <cell r="N225">
            <v>35.6</v>
          </cell>
          <cell r="O225">
            <v>23.5</v>
          </cell>
          <cell r="P225">
            <v>18.8</v>
          </cell>
          <cell r="Q225">
            <v>146.16</v>
          </cell>
        </row>
        <row r="226">
          <cell r="C226">
            <v>110695</v>
          </cell>
          <cell r="D226" t="str">
            <v>עכו+שבי ציון</v>
          </cell>
          <cell r="E226">
            <v>50</v>
          </cell>
          <cell r="F226">
            <v>2</v>
          </cell>
          <cell r="G226">
            <v>165.2</v>
          </cell>
          <cell r="H226">
            <v>129.30000000000001</v>
          </cell>
          <cell r="I226">
            <v>105.4</v>
          </cell>
          <cell r="J226">
            <v>77.2</v>
          </cell>
          <cell r="K226">
            <v>63.7</v>
          </cell>
          <cell r="L226">
            <v>51.7</v>
          </cell>
          <cell r="M226">
            <v>39.1</v>
          </cell>
          <cell r="N226">
            <v>31.2</v>
          </cell>
          <cell r="O226">
            <v>21.3</v>
          </cell>
          <cell r="P226">
            <v>17</v>
          </cell>
          <cell r="Q226">
            <v>131.63999999999999</v>
          </cell>
        </row>
        <row r="227">
          <cell r="C227">
            <v>110695</v>
          </cell>
          <cell r="D227" t="str">
            <v>עכו+שבי ציון</v>
          </cell>
          <cell r="E227">
            <v>25</v>
          </cell>
          <cell r="F227">
            <v>4</v>
          </cell>
          <cell r="G227">
            <v>141.19999999999999</v>
          </cell>
          <cell r="H227">
            <v>111.4</v>
          </cell>
          <cell r="I227">
            <v>91.7</v>
          </cell>
          <cell r="J227">
            <v>67.900000000000006</v>
          </cell>
          <cell r="K227">
            <v>54.7</v>
          </cell>
          <cell r="L227">
            <v>44.5</v>
          </cell>
          <cell r="M227">
            <v>33.5</v>
          </cell>
          <cell r="N227">
            <v>27</v>
          </cell>
          <cell r="O227">
            <v>19.100000000000001</v>
          </cell>
          <cell r="P227">
            <v>15.2</v>
          </cell>
          <cell r="Q227">
            <v>117.84</v>
          </cell>
        </row>
        <row r="228">
          <cell r="C228">
            <v>110695</v>
          </cell>
          <cell r="D228" t="str">
            <v>עכו+שבי ציון</v>
          </cell>
          <cell r="E228">
            <v>20</v>
          </cell>
          <cell r="F228">
            <v>5</v>
          </cell>
          <cell r="G228">
            <v>133.80000000000001</v>
          </cell>
          <cell r="H228">
            <v>105.9</v>
          </cell>
          <cell r="I228">
            <v>87.4</v>
          </cell>
          <cell r="J228">
            <v>65</v>
          </cell>
          <cell r="K228">
            <v>51.9</v>
          </cell>
          <cell r="L228">
            <v>42.3</v>
          </cell>
          <cell r="M228">
            <v>31.8</v>
          </cell>
          <cell r="N228">
            <v>25.6</v>
          </cell>
          <cell r="O228">
            <v>18.3</v>
          </cell>
          <cell r="P228">
            <v>14.6</v>
          </cell>
          <cell r="Q228">
            <v>113.52</v>
          </cell>
        </row>
        <row r="229">
          <cell r="C229">
            <v>110695</v>
          </cell>
          <cell r="D229" t="str">
            <v>עכו+שבי ציון</v>
          </cell>
          <cell r="E229">
            <v>10</v>
          </cell>
          <cell r="F229">
            <v>10</v>
          </cell>
          <cell r="G229">
            <v>111.7</v>
          </cell>
          <cell r="H229">
            <v>89.1</v>
          </cell>
          <cell r="I229">
            <v>74.2</v>
          </cell>
          <cell r="J229">
            <v>55.8</v>
          </cell>
          <cell r="K229">
            <v>43.6</v>
          </cell>
          <cell r="L229">
            <v>35.5</v>
          </cell>
          <cell r="M229">
            <v>26.6</v>
          </cell>
          <cell r="N229">
            <v>21.6</v>
          </cell>
          <cell r="O229">
            <v>15.9</v>
          </cell>
          <cell r="P229">
            <v>12.7</v>
          </cell>
          <cell r="Q229">
            <v>100.44</v>
          </cell>
        </row>
        <row r="230">
          <cell r="C230">
            <v>110695</v>
          </cell>
          <cell r="D230" t="str">
            <v>עכו+שבי ציון</v>
          </cell>
          <cell r="E230">
            <v>5</v>
          </cell>
          <cell r="F230">
            <v>20</v>
          </cell>
          <cell r="G230">
            <v>90.6</v>
          </cell>
          <cell r="H230">
            <v>72.8</v>
          </cell>
          <cell r="I230">
            <v>61.2</v>
          </cell>
          <cell r="J230">
            <v>46.4</v>
          </cell>
          <cell r="K230">
            <v>35.5</v>
          </cell>
          <cell r="L230">
            <v>29</v>
          </cell>
          <cell r="M230">
            <v>21.6</v>
          </cell>
          <cell r="N230">
            <v>17.7</v>
          </cell>
          <cell r="O230">
            <v>13.3</v>
          </cell>
          <cell r="P230">
            <v>10.6</v>
          </cell>
          <cell r="Q230">
            <v>87.6</v>
          </cell>
        </row>
        <row r="231">
          <cell r="C231">
            <v>110695</v>
          </cell>
          <cell r="D231" t="str">
            <v>עכו+שבי ציון</v>
          </cell>
          <cell r="E231">
            <v>2</v>
          </cell>
          <cell r="F231">
            <v>50</v>
          </cell>
          <cell r="G231">
            <v>62.4</v>
          </cell>
          <cell r="H231">
            <v>50.4</v>
          </cell>
          <cell r="I231">
            <v>42.7</v>
          </cell>
          <cell r="J231">
            <v>32.700000000000003</v>
          </cell>
          <cell r="K231">
            <v>24.5</v>
          </cell>
          <cell r="L231">
            <v>20</v>
          </cell>
          <cell r="M231">
            <v>14.8</v>
          </cell>
          <cell r="N231">
            <v>12.2</v>
          </cell>
          <cell r="O231">
            <v>9.3000000000000007</v>
          </cell>
          <cell r="P231">
            <v>7.5</v>
          </cell>
          <cell r="Q231">
            <v>69.72</v>
          </cell>
        </row>
        <row r="232">
          <cell r="C232">
            <v>110695</v>
          </cell>
          <cell r="D232" t="str">
            <v>עכו+שבי ציון</v>
          </cell>
          <cell r="E232">
            <v>1.01</v>
          </cell>
          <cell r="F232">
            <v>99</v>
          </cell>
          <cell r="G232">
            <v>26.4</v>
          </cell>
          <cell r="H232">
            <v>20.7</v>
          </cell>
          <cell r="I232">
            <v>17.2</v>
          </cell>
          <cell r="J232">
            <v>12.7</v>
          </cell>
          <cell r="K232">
            <v>10</v>
          </cell>
          <cell r="L232">
            <v>8.3000000000000007</v>
          </cell>
          <cell r="M232">
            <v>6</v>
          </cell>
          <cell r="N232">
            <v>4.8</v>
          </cell>
          <cell r="O232">
            <v>3</v>
          </cell>
          <cell r="P232">
            <v>2.6</v>
          </cell>
          <cell r="Q232">
            <v>45.72</v>
          </cell>
        </row>
        <row r="233">
          <cell r="C233">
            <v>321850</v>
          </cell>
          <cell r="D233" t="str">
            <v>טירת צבי-שדה אליהו</v>
          </cell>
          <cell r="E233">
            <v>1000</v>
          </cell>
          <cell r="F233">
            <v>0.1</v>
          </cell>
          <cell r="G233">
            <v>133.9</v>
          </cell>
          <cell r="H233">
            <v>116.6</v>
          </cell>
          <cell r="I233">
            <v>92.1</v>
          </cell>
          <cell r="J233">
            <v>69.5</v>
          </cell>
          <cell r="K233">
            <v>56.4</v>
          </cell>
          <cell r="L233">
            <v>47.3</v>
          </cell>
          <cell r="M233">
            <v>33.4</v>
          </cell>
          <cell r="N233">
            <v>24.8</v>
          </cell>
          <cell r="O233">
            <v>17.600000000000001</v>
          </cell>
          <cell r="P233">
            <v>12.5</v>
          </cell>
          <cell r="Q233">
            <v>99.213999999999984</v>
          </cell>
        </row>
        <row r="234">
          <cell r="C234">
            <v>321850</v>
          </cell>
          <cell r="D234" t="str">
            <v>טירת צבי-שדה אליהו</v>
          </cell>
          <cell r="E234">
            <v>500</v>
          </cell>
          <cell r="F234">
            <v>0.2</v>
          </cell>
          <cell r="G234">
            <v>123.1</v>
          </cell>
          <cell r="H234">
            <v>105.9</v>
          </cell>
          <cell r="I234">
            <v>84.3</v>
          </cell>
          <cell r="J234">
            <v>63.5</v>
          </cell>
          <cell r="K234">
            <v>50.9</v>
          </cell>
          <cell r="L234">
            <v>42.4</v>
          </cell>
          <cell r="M234">
            <v>29.9</v>
          </cell>
          <cell r="N234">
            <v>22.4</v>
          </cell>
          <cell r="O234">
            <v>16</v>
          </cell>
          <cell r="P234">
            <v>11.6</v>
          </cell>
          <cell r="Q234">
            <v>91.529999999999987</v>
          </cell>
        </row>
        <row r="235">
          <cell r="C235">
            <v>321850</v>
          </cell>
          <cell r="D235" t="str">
            <v>טירת צבי-שדה אליהו</v>
          </cell>
          <cell r="E235">
            <v>200</v>
          </cell>
          <cell r="F235">
            <v>0.5</v>
          </cell>
          <cell r="G235">
            <v>109.2</v>
          </cell>
          <cell r="H235">
            <v>92.5</v>
          </cell>
          <cell r="I235">
            <v>74.2</v>
          </cell>
          <cell r="J235">
            <v>55.9</v>
          </cell>
          <cell r="K235">
            <v>44.1</v>
          </cell>
          <cell r="L235">
            <v>36.299999999999997</v>
          </cell>
          <cell r="M235">
            <v>25.7</v>
          </cell>
          <cell r="N235">
            <v>19.5</v>
          </cell>
          <cell r="O235">
            <v>14.1</v>
          </cell>
          <cell r="P235">
            <v>10.4</v>
          </cell>
          <cell r="Q235">
            <v>81.698999999999984</v>
          </cell>
        </row>
        <row r="236">
          <cell r="C236">
            <v>321850</v>
          </cell>
          <cell r="D236" t="str">
            <v>טירת צבי-שדה אליהו</v>
          </cell>
          <cell r="E236">
            <v>100</v>
          </cell>
          <cell r="F236">
            <v>1</v>
          </cell>
          <cell r="G236">
            <v>98.8</v>
          </cell>
          <cell r="H236">
            <v>82.7</v>
          </cell>
          <cell r="I236">
            <v>66.8</v>
          </cell>
          <cell r="J236">
            <v>50.3</v>
          </cell>
          <cell r="K236">
            <v>39.299999999999997</v>
          </cell>
          <cell r="L236">
            <v>32.1</v>
          </cell>
          <cell r="M236">
            <v>22.7</v>
          </cell>
          <cell r="N236">
            <v>17.399999999999999</v>
          </cell>
          <cell r="O236">
            <v>12.7</v>
          </cell>
          <cell r="P236">
            <v>9.6</v>
          </cell>
          <cell r="Q236">
            <v>74.466999999999999</v>
          </cell>
        </row>
        <row r="237">
          <cell r="C237">
            <v>321850</v>
          </cell>
          <cell r="D237" t="str">
            <v>טירת צבי-שדה אליהו</v>
          </cell>
          <cell r="E237">
            <v>50</v>
          </cell>
          <cell r="F237">
            <v>2</v>
          </cell>
          <cell r="G237">
            <v>88.6</v>
          </cell>
          <cell r="H237">
            <v>73.3</v>
          </cell>
          <cell r="I237">
            <v>59.5</v>
          </cell>
          <cell r="J237">
            <v>44.8</v>
          </cell>
          <cell r="K237">
            <v>34.6</v>
          </cell>
          <cell r="L237">
            <v>28.1</v>
          </cell>
          <cell r="M237">
            <v>20</v>
          </cell>
          <cell r="N237">
            <v>15.5</v>
          </cell>
          <cell r="O237">
            <v>11.3</v>
          </cell>
          <cell r="P237">
            <v>8.6999999999999993</v>
          </cell>
          <cell r="Q237">
            <v>67.347999999999999</v>
          </cell>
        </row>
        <row r="238">
          <cell r="C238">
            <v>321850</v>
          </cell>
          <cell r="D238" t="str">
            <v>טירת צבי-שדה אליהו</v>
          </cell>
          <cell r="E238">
            <v>25</v>
          </cell>
          <cell r="F238">
            <v>4</v>
          </cell>
          <cell r="G238">
            <v>78.3</v>
          </cell>
          <cell r="H238">
            <v>64.099999999999994</v>
          </cell>
          <cell r="I238">
            <v>52.4</v>
          </cell>
          <cell r="J238">
            <v>39.5</v>
          </cell>
          <cell r="K238">
            <v>30.2</v>
          </cell>
          <cell r="L238">
            <v>24.3</v>
          </cell>
          <cell r="M238">
            <v>17.399999999999999</v>
          </cell>
          <cell r="N238">
            <v>13.6</v>
          </cell>
          <cell r="O238">
            <v>10</v>
          </cell>
          <cell r="P238">
            <v>7.9</v>
          </cell>
          <cell r="Q238">
            <v>60.228999999999992</v>
          </cell>
        </row>
        <row r="239">
          <cell r="C239">
            <v>321850</v>
          </cell>
          <cell r="D239" t="str">
            <v>טירת צבי-שדה אליהו</v>
          </cell>
          <cell r="E239">
            <v>20</v>
          </cell>
          <cell r="F239">
            <v>5</v>
          </cell>
          <cell r="G239">
            <v>75</v>
          </cell>
          <cell r="H239">
            <v>61.2</v>
          </cell>
          <cell r="I239">
            <v>50.1</v>
          </cell>
          <cell r="J239">
            <v>37.700000000000003</v>
          </cell>
          <cell r="K239">
            <v>28.8</v>
          </cell>
          <cell r="L239">
            <v>23.1</v>
          </cell>
          <cell r="M239">
            <v>16.5</v>
          </cell>
          <cell r="N239">
            <v>13</v>
          </cell>
          <cell r="O239">
            <v>9.6</v>
          </cell>
          <cell r="P239">
            <v>7.6</v>
          </cell>
          <cell r="Q239">
            <v>57.968999999999994</v>
          </cell>
        </row>
        <row r="240">
          <cell r="C240">
            <v>321850</v>
          </cell>
          <cell r="D240" t="str">
            <v>טירת צבי-שדה אליהו</v>
          </cell>
          <cell r="E240">
            <v>10</v>
          </cell>
          <cell r="F240">
            <v>10</v>
          </cell>
          <cell r="G240">
            <v>64.7</v>
          </cell>
          <cell r="H240">
            <v>52.2</v>
          </cell>
          <cell r="I240">
            <v>43</v>
          </cell>
          <cell r="J240">
            <v>32.4</v>
          </cell>
          <cell r="K240">
            <v>24.5</v>
          </cell>
          <cell r="L240">
            <v>19.600000000000001</v>
          </cell>
          <cell r="M240">
            <v>14.1</v>
          </cell>
          <cell r="N240">
            <v>11.2</v>
          </cell>
          <cell r="O240">
            <v>8.4</v>
          </cell>
          <cell r="P240">
            <v>6.7</v>
          </cell>
          <cell r="Q240">
            <v>50.962999999999994</v>
          </cell>
        </row>
        <row r="241">
          <cell r="C241">
            <v>321850</v>
          </cell>
          <cell r="D241" t="str">
            <v>טירת צבי-שדה אליהו</v>
          </cell>
          <cell r="E241">
            <v>5</v>
          </cell>
          <cell r="F241">
            <v>20</v>
          </cell>
          <cell r="G241">
            <v>54</v>
          </cell>
          <cell r="H241">
            <v>43.1</v>
          </cell>
          <cell r="I241">
            <v>35.700000000000003</v>
          </cell>
          <cell r="J241">
            <v>27</v>
          </cell>
          <cell r="K241">
            <v>20.2</v>
          </cell>
          <cell r="L241">
            <v>16.100000000000001</v>
          </cell>
          <cell r="M241">
            <v>11.7</v>
          </cell>
          <cell r="N241">
            <v>9.5</v>
          </cell>
          <cell r="O241">
            <v>7.2</v>
          </cell>
          <cell r="P241">
            <v>5.8</v>
          </cell>
          <cell r="Q241">
            <v>43.617999999999995</v>
          </cell>
        </row>
        <row r="242">
          <cell r="C242">
            <v>321850</v>
          </cell>
          <cell r="D242" t="str">
            <v>טירת צבי-שדה אליהו</v>
          </cell>
          <cell r="E242">
            <v>2</v>
          </cell>
          <cell r="F242">
            <v>50</v>
          </cell>
          <cell r="G242">
            <v>38.016951513382431</v>
          </cell>
          <cell r="H242">
            <v>30.03806754508528</v>
          </cell>
          <cell r="I242">
            <v>25.069706774865821</v>
          </cell>
          <cell r="J242">
            <v>19.039042321545729</v>
          </cell>
          <cell r="K242">
            <v>14.219328777517164</v>
          </cell>
          <cell r="L242">
            <v>11.32811818812962</v>
          </cell>
          <cell r="M242">
            <v>8.4350462021787571</v>
          </cell>
          <cell r="N242">
            <v>6.9691069055723611</v>
          </cell>
          <cell r="O242">
            <v>5.3964544060738362</v>
          </cell>
          <cell r="P242">
            <v>4.4413614975418412</v>
          </cell>
          <cell r="Q242">
            <v>32.59219156359044</v>
          </cell>
        </row>
        <row r="243">
          <cell r="C243">
            <v>321850</v>
          </cell>
          <cell r="D243" t="str">
            <v>טירת צבי-שדה אליהו</v>
          </cell>
          <cell r="E243">
            <v>1.01</v>
          </cell>
          <cell r="F243">
            <v>99</v>
          </cell>
          <cell r="G243">
            <v>14</v>
          </cell>
          <cell r="H243">
            <v>11.4</v>
          </cell>
          <cell r="I243">
            <v>9.4</v>
          </cell>
          <cell r="J243">
            <v>7.4</v>
          </cell>
          <cell r="K243">
            <v>5.8</v>
          </cell>
          <cell r="L243">
            <v>4.9000000000000004</v>
          </cell>
          <cell r="M243">
            <v>4</v>
          </cell>
          <cell r="N243">
            <v>3.5</v>
          </cell>
          <cell r="O243">
            <v>2.8</v>
          </cell>
          <cell r="P243">
            <v>2.2000000000000002</v>
          </cell>
          <cell r="Q243">
            <v>15.367999999999999</v>
          </cell>
        </row>
        <row r="244">
          <cell r="C244">
            <v>230650</v>
          </cell>
          <cell r="D244" t="str">
            <v>חפציבה גלבוע</v>
          </cell>
          <cell r="E244">
            <v>1000</v>
          </cell>
          <cell r="F244">
            <v>0.1</v>
          </cell>
          <cell r="G244">
            <v>139.4</v>
          </cell>
          <cell r="H244">
            <v>123.4</v>
          </cell>
          <cell r="I244">
            <v>106.4</v>
          </cell>
          <cell r="J244">
            <v>103.3</v>
          </cell>
          <cell r="K244">
            <v>80</v>
          </cell>
          <cell r="L244">
            <v>84.1</v>
          </cell>
          <cell r="M244">
            <v>54.8</v>
          </cell>
          <cell r="N244">
            <v>51.2</v>
          </cell>
          <cell r="O244">
            <v>35.299999999999997</v>
          </cell>
          <cell r="P244">
            <v>26.4</v>
          </cell>
          <cell r="Q244">
            <v>151.19399999999999</v>
          </cell>
        </row>
        <row r="245">
          <cell r="C245">
            <v>230650</v>
          </cell>
          <cell r="D245" t="str">
            <v>חפציבה גלבוע</v>
          </cell>
          <cell r="E245">
            <v>500</v>
          </cell>
          <cell r="F245">
            <v>0.2</v>
          </cell>
          <cell r="G245">
            <v>124.8</v>
          </cell>
          <cell r="H245">
            <v>109.1</v>
          </cell>
          <cell r="I245">
            <v>93.7</v>
          </cell>
          <cell r="J245">
            <v>88.5</v>
          </cell>
          <cell r="K245">
            <v>68.400000000000006</v>
          </cell>
          <cell r="L245">
            <v>70.3</v>
          </cell>
          <cell r="M245">
            <v>46.7</v>
          </cell>
          <cell r="N245">
            <v>42.9</v>
          </cell>
          <cell r="O245">
            <v>29.9</v>
          </cell>
          <cell r="P245">
            <v>22.6</v>
          </cell>
          <cell r="Q245">
            <v>138.87699999999998</v>
          </cell>
        </row>
        <row r="246">
          <cell r="C246">
            <v>230650</v>
          </cell>
          <cell r="D246" t="str">
            <v>חפציבה גלבוע</v>
          </cell>
          <cell r="E246">
            <v>200</v>
          </cell>
          <cell r="F246">
            <v>0.5</v>
          </cell>
          <cell r="G246">
            <v>107.2</v>
          </cell>
          <cell r="H246">
            <v>92.2</v>
          </cell>
          <cell r="I246">
            <v>78.7</v>
          </cell>
          <cell r="J246">
            <v>71.599999999999994</v>
          </cell>
          <cell r="K246">
            <v>55.4</v>
          </cell>
          <cell r="L246">
            <v>55.1</v>
          </cell>
          <cell r="M246">
            <v>37.6</v>
          </cell>
          <cell r="N246">
            <v>33.799999999999997</v>
          </cell>
          <cell r="O246">
            <v>24</v>
          </cell>
          <cell r="P246">
            <v>18.399999999999999</v>
          </cell>
          <cell r="Q246">
            <v>123.05699999999999</v>
          </cell>
        </row>
        <row r="247">
          <cell r="C247">
            <v>230650</v>
          </cell>
          <cell r="D247" t="str">
            <v>חפציבה גלבוע</v>
          </cell>
          <cell r="E247">
            <v>100</v>
          </cell>
          <cell r="F247">
            <v>1</v>
          </cell>
          <cell r="G247">
            <v>95</v>
          </cell>
          <cell r="H247">
            <v>80.7</v>
          </cell>
          <cell r="I247">
            <v>68.599999999999994</v>
          </cell>
          <cell r="J247">
            <v>60.7</v>
          </cell>
          <cell r="K247">
            <v>46.9</v>
          </cell>
          <cell r="L247">
            <v>45.6</v>
          </cell>
          <cell r="M247">
            <v>31.8</v>
          </cell>
          <cell r="N247">
            <v>28.1</v>
          </cell>
          <cell r="O247">
            <v>20.2</v>
          </cell>
          <cell r="P247">
            <v>15.7</v>
          </cell>
          <cell r="Q247">
            <v>111.53099999999999</v>
          </cell>
        </row>
        <row r="248">
          <cell r="C248">
            <v>230650</v>
          </cell>
          <cell r="D248" t="str">
            <v>חפציבה גלבוע</v>
          </cell>
          <cell r="E248">
            <v>50</v>
          </cell>
          <cell r="F248">
            <v>2</v>
          </cell>
          <cell r="G248">
            <v>83.6</v>
          </cell>
          <cell r="H248">
            <v>70.099999999999994</v>
          </cell>
          <cell r="I248">
            <v>59.4</v>
          </cell>
          <cell r="J248">
            <v>51.1</v>
          </cell>
          <cell r="K248">
            <v>39.5</v>
          </cell>
          <cell r="L248">
            <v>37.4</v>
          </cell>
          <cell r="M248">
            <v>26.7</v>
          </cell>
          <cell r="N248">
            <v>23.3</v>
          </cell>
          <cell r="O248">
            <v>16.899999999999999</v>
          </cell>
          <cell r="P248">
            <v>13.3</v>
          </cell>
          <cell r="Q248">
            <v>100.23099999999999</v>
          </cell>
        </row>
        <row r="249">
          <cell r="C249">
            <v>230650</v>
          </cell>
          <cell r="D249" t="str">
            <v>חפציבה גלבוע</v>
          </cell>
          <cell r="E249">
            <v>25</v>
          </cell>
          <cell r="F249">
            <v>4</v>
          </cell>
          <cell r="G249">
            <v>73</v>
          </cell>
          <cell r="H249">
            <v>60.5</v>
          </cell>
          <cell r="I249">
            <v>51</v>
          </cell>
          <cell r="J249">
            <v>42.7</v>
          </cell>
          <cell r="K249">
            <v>32.9</v>
          </cell>
          <cell r="L249">
            <v>30.5</v>
          </cell>
          <cell r="M249">
            <v>22.3</v>
          </cell>
          <cell r="N249">
            <v>19.2</v>
          </cell>
          <cell r="O249">
            <v>14.1</v>
          </cell>
          <cell r="P249">
            <v>11.2</v>
          </cell>
          <cell r="Q249">
            <v>89.27</v>
          </cell>
        </row>
        <row r="250">
          <cell r="C250">
            <v>230650</v>
          </cell>
          <cell r="D250" t="str">
            <v>חפציבה גלבוע</v>
          </cell>
          <cell r="E250">
            <v>20</v>
          </cell>
          <cell r="F250">
            <v>5</v>
          </cell>
          <cell r="G250">
            <v>69.8</v>
          </cell>
          <cell r="H250">
            <v>57.5</v>
          </cell>
          <cell r="I250">
            <v>48.5</v>
          </cell>
          <cell r="J250">
            <v>40.200000000000003</v>
          </cell>
          <cell r="K250">
            <v>31</v>
          </cell>
          <cell r="L250">
            <v>28.5</v>
          </cell>
          <cell r="M250">
            <v>21</v>
          </cell>
          <cell r="N250">
            <v>18</v>
          </cell>
          <cell r="O250">
            <v>13.2</v>
          </cell>
          <cell r="P250">
            <v>10.5</v>
          </cell>
          <cell r="Q250">
            <v>85.653999999999982</v>
          </cell>
        </row>
        <row r="251">
          <cell r="C251">
            <v>230650</v>
          </cell>
          <cell r="D251" t="str">
            <v>חפציבה גלבוע</v>
          </cell>
          <cell r="E251">
            <v>10</v>
          </cell>
          <cell r="F251">
            <v>10</v>
          </cell>
          <cell r="G251">
            <v>59.9</v>
          </cell>
          <cell r="H251">
            <v>48.8</v>
          </cell>
          <cell r="I251">
            <v>40.9</v>
          </cell>
          <cell r="J251">
            <v>33</v>
          </cell>
          <cell r="K251">
            <v>25.5</v>
          </cell>
          <cell r="L251">
            <v>22.9</v>
          </cell>
          <cell r="M251">
            <v>17.399999999999999</v>
          </cell>
          <cell r="N251">
            <v>14.6</v>
          </cell>
          <cell r="O251">
            <v>10.9</v>
          </cell>
          <cell r="P251">
            <v>8.8000000000000007</v>
          </cell>
          <cell r="Q251">
            <v>74.692999999999984</v>
          </cell>
        </row>
        <row r="252">
          <cell r="C252">
            <v>230650</v>
          </cell>
          <cell r="D252" t="str">
            <v>חפציבה גלבוע</v>
          </cell>
          <cell r="E252">
            <v>5</v>
          </cell>
          <cell r="F252">
            <v>20</v>
          </cell>
          <cell r="G252">
            <v>50.4</v>
          </cell>
          <cell r="H252">
            <v>40.6</v>
          </cell>
          <cell r="I252">
            <v>33.799999999999997</v>
          </cell>
          <cell r="J252">
            <v>26.6</v>
          </cell>
          <cell r="K252">
            <v>20.5</v>
          </cell>
          <cell r="L252">
            <v>18</v>
          </cell>
          <cell r="M252">
            <v>14.1</v>
          </cell>
          <cell r="N252">
            <v>11.7</v>
          </cell>
          <cell r="O252">
            <v>8.8000000000000007</v>
          </cell>
          <cell r="P252">
            <v>7.2</v>
          </cell>
          <cell r="Q252">
            <v>63.392999999999994</v>
          </cell>
        </row>
        <row r="253">
          <cell r="C253">
            <v>230650</v>
          </cell>
          <cell r="D253" t="str">
            <v>חפציבה גלבוע</v>
          </cell>
          <cell r="E253">
            <v>2</v>
          </cell>
          <cell r="F253">
            <v>50</v>
          </cell>
          <cell r="G253">
            <v>37.5</v>
          </cell>
          <cell r="H253">
            <v>29.7</v>
          </cell>
          <cell r="I253">
            <v>24.6</v>
          </cell>
          <cell r="J253">
            <v>18.600000000000001</v>
          </cell>
          <cell r="K253">
            <v>14.3</v>
          </cell>
          <cell r="L253">
            <v>12.2</v>
          </cell>
          <cell r="M253">
            <v>10.199999999999999</v>
          </cell>
          <cell r="N253">
            <v>8.1999999999999993</v>
          </cell>
          <cell r="O253">
            <v>6.3</v>
          </cell>
          <cell r="P253">
            <v>5.2</v>
          </cell>
          <cell r="Q253">
            <v>46.781999999999996</v>
          </cell>
        </row>
        <row r="254">
          <cell r="C254">
            <v>230650</v>
          </cell>
          <cell r="D254" t="str">
            <v>חפציבה גלבוע</v>
          </cell>
          <cell r="E254">
            <v>1.01</v>
          </cell>
          <cell r="F254">
            <v>99</v>
          </cell>
          <cell r="G254">
            <v>20.399999999999999</v>
          </cell>
          <cell r="H254">
            <v>16.2</v>
          </cell>
          <cell r="I254">
            <v>13.3</v>
          </cell>
          <cell r="J254">
            <v>10.1</v>
          </cell>
          <cell r="K254">
            <v>7.7</v>
          </cell>
          <cell r="L254">
            <v>6.6</v>
          </cell>
          <cell r="M254">
            <v>6.3</v>
          </cell>
          <cell r="N254">
            <v>5</v>
          </cell>
          <cell r="O254">
            <v>3.9</v>
          </cell>
          <cell r="P254">
            <v>3.2</v>
          </cell>
          <cell r="Q254">
            <v>21.356999999999996</v>
          </cell>
        </row>
        <row r="255">
          <cell r="C255">
            <v>221604</v>
          </cell>
          <cell r="D255" t="str">
            <v>עפולה ניר העמק</v>
          </cell>
          <cell r="E255">
            <v>1000</v>
          </cell>
          <cell r="F255">
            <v>0.1</v>
          </cell>
          <cell r="G255">
            <v>174.9</v>
          </cell>
          <cell r="H255">
            <v>166</v>
          </cell>
          <cell r="I255">
            <v>141.69999999999999</v>
          </cell>
          <cell r="J255">
            <v>118.6</v>
          </cell>
          <cell r="K255">
            <v>97.7</v>
          </cell>
          <cell r="L255">
            <v>80.900000000000006</v>
          </cell>
          <cell r="M255">
            <v>52.2</v>
          </cell>
          <cell r="N255">
            <v>36.700000000000003</v>
          </cell>
          <cell r="O255">
            <v>35.200000000000003</v>
          </cell>
          <cell r="P255">
            <v>26.7</v>
          </cell>
          <cell r="Q255">
            <v>161.88</v>
          </cell>
        </row>
        <row r="256">
          <cell r="C256">
            <v>221604</v>
          </cell>
          <cell r="D256" t="str">
            <v>עפולה ניר העמק</v>
          </cell>
          <cell r="E256">
            <v>500</v>
          </cell>
          <cell r="F256">
            <v>0.2</v>
          </cell>
          <cell r="G256">
            <v>155.5</v>
          </cell>
          <cell r="H256">
            <v>144.1</v>
          </cell>
          <cell r="I256">
            <v>122.8</v>
          </cell>
          <cell r="J256">
            <v>102</v>
          </cell>
          <cell r="K256">
            <v>83.6</v>
          </cell>
          <cell r="L256">
            <v>69</v>
          </cell>
          <cell r="M256">
            <v>45.4</v>
          </cell>
          <cell r="N256">
            <v>32.700000000000003</v>
          </cell>
          <cell r="O256">
            <v>30.4</v>
          </cell>
          <cell r="P256">
            <v>23.5</v>
          </cell>
          <cell r="Q256">
            <v>147.95999999999998</v>
          </cell>
        </row>
        <row r="257">
          <cell r="C257">
            <v>221604</v>
          </cell>
          <cell r="D257" t="str">
            <v>עפולה ניר העמק</v>
          </cell>
          <cell r="E257">
            <v>200</v>
          </cell>
          <cell r="F257">
            <v>0.5</v>
          </cell>
          <cell r="G257">
            <v>132.1</v>
          </cell>
          <cell r="H257">
            <v>118.6</v>
          </cell>
          <cell r="I257">
            <v>100.7</v>
          </cell>
          <cell r="J257">
            <v>82.9</v>
          </cell>
          <cell r="K257">
            <v>67.5</v>
          </cell>
          <cell r="L257">
            <v>55.5</v>
          </cell>
          <cell r="M257">
            <v>37.5</v>
          </cell>
          <cell r="N257">
            <v>27.8</v>
          </cell>
          <cell r="O257">
            <v>24.8</v>
          </cell>
          <cell r="P257">
            <v>19.7</v>
          </cell>
          <cell r="Q257">
            <v>130.56</v>
          </cell>
        </row>
        <row r="258">
          <cell r="C258">
            <v>221604</v>
          </cell>
          <cell r="D258" t="str">
            <v>עפולה ניר העמק</v>
          </cell>
          <cell r="E258">
            <v>100</v>
          </cell>
          <cell r="F258">
            <v>1</v>
          </cell>
          <cell r="G258">
            <v>115.9</v>
          </cell>
          <cell r="H258">
            <v>101.6</v>
          </cell>
          <cell r="I258">
            <v>86.1</v>
          </cell>
          <cell r="J258">
            <v>70.3</v>
          </cell>
          <cell r="K258">
            <v>57</v>
          </cell>
          <cell r="L258">
            <v>46.7</v>
          </cell>
          <cell r="M258">
            <v>32.200000000000003</v>
          </cell>
          <cell r="N258">
            <v>24.4</v>
          </cell>
          <cell r="O258">
            <v>21.2</v>
          </cell>
          <cell r="P258">
            <v>17.100000000000001</v>
          </cell>
          <cell r="Q258">
            <v>118.08</v>
          </cell>
        </row>
        <row r="259">
          <cell r="C259">
            <v>221604</v>
          </cell>
          <cell r="D259" t="str">
            <v>עפולה ניר העמק</v>
          </cell>
          <cell r="E259">
            <v>50</v>
          </cell>
          <cell r="F259">
            <v>2</v>
          </cell>
          <cell r="G259">
            <v>100.8</v>
          </cell>
          <cell r="H259">
            <v>86.3</v>
          </cell>
          <cell r="I259">
            <v>72.900000000000006</v>
          </cell>
          <cell r="J259">
            <v>59.2</v>
          </cell>
          <cell r="K259">
            <v>47.7</v>
          </cell>
          <cell r="L259">
            <v>39</v>
          </cell>
          <cell r="M259">
            <v>27.5</v>
          </cell>
          <cell r="N259">
            <v>21.3</v>
          </cell>
          <cell r="O259">
            <v>17.899999999999999</v>
          </cell>
          <cell r="P259">
            <v>14.7</v>
          </cell>
          <cell r="Q259">
            <v>106.08</v>
          </cell>
        </row>
        <row r="260">
          <cell r="C260">
            <v>221604</v>
          </cell>
          <cell r="D260" t="str">
            <v>עפולה ניר העמק</v>
          </cell>
          <cell r="E260">
            <v>25</v>
          </cell>
          <cell r="F260">
            <v>4</v>
          </cell>
          <cell r="G260">
            <v>86.7</v>
          </cell>
          <cell r="H260">
            <v>72.5</v>
          </cell>
          <cell r="I260">
            <v>61.1</v>
          </cell>
          <cell r="J260">
            <v>49.2</v>
          </cell>
          <cell r="K260">
            <v>39.5</v>
          </cell>
          <cell r="L260">
            <v>32.200000000000003</v>
          </cell>
          <cell r="M260">
            <v>23.1</v>
          </cell>
          <cell r="N260">
            <v>18.3</v>
          </cell>
          <cell r="O260">
            <v>15</v>
          </cell>
          <cell r="P260">
            <v>12.5</v>
          </cell>
          <cell r="Q260">
            <v>94.559999999999988</v>
          </cell>
        </row>
        <row r="261">
          <cell r="C261">
            <v>221604</v>
          </cell>
          <cell r="D261" t="str">
            <v>עפולה ניר העמק</v>
          </cell>
          <cell r="E261">
            <v>20</v>
          </cell>
          <cell r="F261">
            <v>5</v>
          </cell>
          <cell r="G261">
            <v>82.3</v>
          </cell>
          <cell r="H261">
            <v>68.400000000000006</v>
          </cell>
          <cell r="I261">
            <v>57.5</v>
          </cell>
          <cell r="J261">
            <v>46.3</v>
          </cell>
          <cell r="K261">
            <v>37</v>
          </cell>
          <cell r="L261">
            <v>30.2</v>
          </cell>
          <cell r="M261">
            <v>21.8</v>
          </cell>
          <cell r="N261">
            <v>17.399999999999999</v>
          </cell>
          <cell r="O261">
            <v>14.1</v>
          </cell>
          <cell r="P261">
            <v>11.8</v>
          </cell>
          <cell r="Q261">
            <v>90.96</v>
          </cell>
        </row>
        <row r="262">
          <cell r="C262">
            <v>221604</v>
          </cell>
          <cell r="D262" t="str">
            <v>עפולה ניר העמק</v>
          </cell>
          <cell r="E262">
            <v>10</v>
          </cell>
          <cell r="F262">
            <v>10</v>
          </cell>
          <cell r="G262">
            <v>69.3</v>
          </cell>
          <cell r="H262">
            <v>56.2</v>
          </cell>
          <cell r="I262">
            <v>47.2</v>
          </cell>
          <cell r="J262">
            <v>37.6</v>
          </cell>
          <cell r="K262">
            <v>30</v>
          </cell>
          <cell r="L262">
            <v>24.5</v>
          </cell>
          <cell r="M262">
            <v>18</v>
          </cell>
          <cell r="N262">
            <v>14.6</v>
          </cell>
          <cell r="O262">
            <v>11.5</v>
          </cell>
          <cell r="P262">
            <v>9.8000000000000007</v>
          </cell>
          <cell r="Q262">
            <v>79.680000000000007</v>
          </cell>
        </row>
        <row r="263">
          <cell r="C263">
            <v>221604</v>
          </cell>
          <cell r="D263" t="str">
            <v>עפולה ניר העמק</v>
          </cell>
          <cell r="E263">
            <v>5</v>
          </cell>
          <cell r="F263">
            <v>20</v>
          </cell>
          <cell r="G263">
            <v>56.7</v>
          </cell>
          <cell r="H263">
            <v>45</v>
          </cell>
          <cell r="I263">
            <v>37.6</v>
          </cell>
          <cell r="J263">
            <v>29.8</v>
          </cell>
          <cell r="K263">
            <v>23.6</v>
          </cell>
          <cell r="L263">
            <v>19.3</v>
          </cell>
          <cell r="M263">
            <v>14.4</v>
          </cell>
          <cell r="N263">
            <v>11.9</v>
          </cell>
          <cell r="O263">
            <v>9.1999999999999993</v>
          </cell>
          <cell r="P263">
            <v>7.9</v>
          </cell>
          <cell r="Q263">
            <v>68.399999999999991</v>
          </cell>
        </row>
        <row r="264">
          <cell r="C264">
            <v>221604</v>
          </cell>
          <cell r="D264" t="str">
            <v>עפולה ניר העמק</v>
          </cell>
          <cell r="E264">
            <v>2</v>
          </cell>
          <cell r="F264">
            <v>50</v>
          </cell>
          <cell r="G264">
            <v>39.700000000000003</v>
          </cell>
          <cell r="H264">
            <v>30.7</v>
          </cell>
          <cell r="I264">
            <v>25.5</v>
          </cell>
          <cell r="J264">
            <v>19.899999999999999</v>
          </cell>
          <cell r="K264">
            <v>15.7</v>
          </cell>
          <cell r="L264">
            <v>12.9</v>
          </cell>
          <cell r="M264">
            <v>9.9</v>
          </cell>
          <cell r="N264">
            <v>8.3000000000000007</v>
          </cell>
          <cell r="O264">
            <v>6.2</v>
          </cell>
          <cell r="P264">
            <v>5.4</v>
          </cell>
          <cell r="Q264">
            <v>52.08</v>
          </cell>
        </row>
        <row r="265">
          <cell r="C265">
            <v>221604</v>
          </cell>
          <cell r="D265" t="str">
            <v>עפולה ניר העמק</v>
          </cell>
          <cell r="E265">
            <v>1.01</v>
          </cell>
          <cell r="F265">
            <v>99</v>
          </cell>
          <cell r="G265">
            <v>17.5</v>
          </cell>
          <cell r="H265">
            <v>13.9</v>
          </cell>
          <cell r="I265">
            <v>11.3</v>
          </cell>
          <cell r="J265">
            <v>8.8000000000000007</v>
          </cell>
          <cell r="K265">
            <v>7</v>
          </cell>
          <cell r="L265">
            <v>6</v>
          </cell>
          <cell r="M265">
            <v>4.5</v>
          </cell>
          <cell r="N265">
            <v>3.5</v>
          </cell>
          <cell r="O265">
            <v>2.8</v>
          </cell>
          <cell r="P265">
            <v>2.2000000000000002</v>
          </cell>
          <cell r="Q265">
            <v>27.84</v>
          </cell>
        </row>
        <row r="266">
          <cell r="C266">
            <v>120180</v>
          </cell>
          <cell r="D266" t="str">
            <v>חיפה נמל+ בז""ן</v>
          </cell>
          <cell r="E266">
            <v>1000</v>
          </cell>
          <cell r="F266">
            <v>0.1</v>
          </cell>
          <cell r="G266">
            <v>174.3</v>
          </cell>
          <cell r="H266">
            <v>140.30000000000001</v>
          </cell>
          <cell r="I266">
            <v>125.2</v>
          </cell>
          <cell r="J266">
            <v>100.4</v>
          </cell>
          <cell r="K266">
            <v>84.8</v>
          </cell>
          <cell r="L266">
            <v>70.5</v>
          </cell>
          <cell r="M266">
            <v>54.3</v>
          </cell>
          <cell r="N266">
            <v>44.7</v>
          </cell>
          <cell r="O266">
            <v>36.9</v>
          </cell>
          <cell r="P266">
            <v>33.6</v>
          </cell>
          <cell r="Q266">
            <v>162.6</v>
          </cell>
        </row>
        <row r="267">
          <cell r="C267">
            <v>120180</v>
          </cell>
          <cell r="D267" t="str">
            <v>חיפה נמל+ בז""ן</v>
          </cell>
          <cell r="E267">
            <v>500</v>
          </cell>
          <cell r="F267">
            <v>0.2</v>
          </cell>
          <cell r="G267">
            <v>161.5</v>
          </cell>
          <cell r="H267">
            <v>130.69999999999999</v>
          </cell>
          <cell r="I267">
            <v>116.1</v>
          </cell>
          <cell r="J267">
            <v>93.1</v>
          </cell>
          <cell r="K267">
            <v>78.099999999999994</v>
          </cell>
          <cell r="L267">
            <v>65</v>
          </cell>
          <cell r="M267">
            <v>49.8</v>
          </cell>
          <cell r="N267">
            <v>40.9</v>
          </cell>
          <cell r="O267">
            <v>33.299999999999997</v>
          </cell>
          <cell r="P267">
            <v>29.8</v>
          </cell>
          <cell r="Q267">
            <v>152.04</v>
          </cell>
        </row>
        <row r="268">
          <cell r="C268">
            <v>120180</v>
          </cell>
          <cell r="D268" t="str">
            <v>חיפה נמל+ בז""ן</v>
          </cell>
          <cell r="E268">
            <v>200</v>
          </cell>
          <cell r="F268">
            <v>0.5</v>
          </cell>
          <cell r="G268">
            <v>145.30000000000001</v>
          </cell>
          <cell r="H268">
            <v>118.3</v>
          </cell>
          <cell r="I268">
            <v>104.5</v>
          </cell>
          <cell r="J268">
            <v>83.7</v>
          </cell>
          <cell r="K268">
            <v>69.5</v>
          </cell>
          <cell r="L268">
            <v>58</v>
          </cell>
          <cell r="M268">
            <v>44.1</v>
          </cell>
          <cell r="N268">
            <v>36</v>
          </cell>
          <cell r="O268">
            <v>28.9</v>
          </cell>
          <cell r="P268">
            <v>25.3</v>
          </cell>
          <cell r="Q268">
            <v>138.24</v>
          </cell>
        </row>
        <row r="269">
          <cell r="C269">
            <v>120180</v>
          </cell>
          <cell r="D269" t="str">
            <v>חיפה נמל+ בז""ן</v>
          </cell>
          <cell r="E269">
            <v>100</v>
          </cell>
          <cell r="F269">
            <v>1</v>
          </cell>
          <cell r="G269">
            <v>133.4</v>
          </cell>
          <cell r="H269">
            <v>109.1</v>
          </cell>
          <cell r="I269">
            <v>95.9</v>
          </cell>
          <cell r="J269">
            <v>76.7</v>
          </cell>
          <cell r="K269">
            <v>63.1</v>
          </cell>
          <cell r="L269">
            <v>52.7</v>
          </cell>
          <cell r="M269">
            <v>39.9</v>
          </cell>
          <cell r="N269">
            <v>32.5</v>
          </cell>
          <cell r="O269">
            <v>25.8</v>
          </cell>
          <cell r="P269">
            <v>22.2</v>
          </cell>
          <cell r="Q269">
            <v>127.91999999999999</v>
          </cell>
        </row>
        <row r="270">
          <cell r="C270">
            <v>120180</v>
          </cell>
          <cell r="D270" t="str">
            <v>חיפה נמל+ בז""ן</v>
          </cell>
          <cell r="E270">
            <v>50</v>
          </cell>
          <cell r="F270">
            <v>2</v>
          </cell>
          <cell r="G270">
            <v>121.8</v>
          </cell>
          <cell r="H270">
            <v>100.1</v>
          </cell>
          <cell r="I270">
            <v>87.5</v>
          </cell>
          <cell r="J270">
            <v>69.8</v>
          </cell>
          <cell r="K270">
            <v>56.9</v>
          </cell>
          <cell r="L270">
            <v>47.5</v>
          </cell>
          <cell r="M270">
            <v>35.799999999999997</v>
          </cell>
          <cell r="N270">
            <v>29.2</v>
          </cell>
          <cell r="O270">
            <v>22.9</v>
          </cell>
          <cell r="P270">
            <v>19.3</v>
          </cell>
          <cell r="Q270">
            <v>117.48</v>
          </cell>
        </row>
        <row r="271">
          <cell r="C271">
            <v>120180</v>
          </cell>
          <cell r="D271" t="str">
            <v>חיפה נמל+ בז""ן</v>
          </cell>
          <cell r="E271">
            <v>25</v>
          </cell>
          <cell r="F271">
            <v>4</v>
          </cell>
          <cell r="G271">
            <v>110.4</v>
          </cell>
          <cell r="H271">
            <v>91</v>
          </cell>
          <cell r="I271">
            <v>79.099999999999994</v>
          </cell>
          <cell r="J271">
            <v>62.9</v>
          </cell>
          <cell r="K271">
            <v>50.7</v>
          </cell>
          <cell r="L271">
            <v>42.4</v>
          </cell>
          <cell r="M271">
            <v>31.8</v>
          </cell>
          <cell r="N271">
            <v>25.9</v>
          </cell>
          <cell r="O271">
            <v>20</v>
          </cell>
          <cell r="P271">
            <v>16.600000000000001</v>
          </cell>
          <cell r="Q271">
            <v>106.91999999999999</v>
          </cell>
        </row>
        <row r="272">
          <cell r="C272">
            <v>120180</v>
          </cell>
          <cell r="D272" t="str">
            <v>חיפה נמל+ בז""ן</v>
          </cell>
          <cell r="E272">
            <v>20</v>
          </cell>
          <cell r="F272">
            <v>5</v>
          </cell>
          <cell r="G272">
            <v>106.7</v>
          </cell>
          <cell r="H272">
            <v>88.1</v>
          </cell>
          <cell r="I272">
            <v>76.400000000000006</v>
          </cell>
          <cell r="J272">
            <v>60.7</v>
          </cell>
          <cell r="K272">
            <v>48.8</v>
          </cell>
          <cell r="L272">
            <v>40.700000000000003</v>
          </cell>
          <cell r="M272">
            <v>30.5</v>
          </cell>
          <cell r="N272">
            <v>24.8</v>
          </cell>
          <cell r="O272">
            <v>19.2</v>
          </cell>
          <cell r="P272">
            <v>15.8</v>
          </cell>
          <cell r="Q272">
            <v>103.55999999999999</v>
          </cell>
        </row>
        <row r="273">
          <cell r="C273">
            <v>120180</v>
          </cell>
          <cell r="D273" t="str">
            <v>חיפה נמל+ בז""ן</v>
          </cell>
          <cell r="E273">
            <v>10</v>
          </cell>
          <cell r="F273">
            <v>10</v>
          </cell>
          <cell r="G273">
            <v>95.3</v>
          </cell>
          <cell r="H273">
            <v>78.8</v>
          </cell>
          <cell r="I273">
            <v>68</v>
          </cell>
          <cell r="J273">
            <v>53.6</v>
          </cell>
          <cell r="K273">
            <v>42.6</v>
          </cell>
          <cell r="L273">
            <v>35.5</v>
          </cell>
          <cell r="M273">
            <v>26.6</v>
          </cell>
          <cell r="N273">
            <v>21.6</v>
          </cell>
          <cell r="O273">
            <v>16.5</v>
          </cell>
          <cell r="P273">
            <v>13.4</v>
          </cell>
          <cell r="Q273">
            <v>92.52</v>
          </cell>
        </row>
        <row r="274">
          <cell r="C274">
            <v>120180</v>
          </cell>
          <cell r="D274" t="str">
            <v>חיפה נמל+ בז""ן</v>
          </cell>
          <cell r="E274">
            <v>5</v>
          </cell>
          <cell r="F274">
            <v>20</v>
          </cell>
          <cell r="G274">
            <v>83.5</v>
          </cell>
          <cell r="H274">
            <v>69.2</v>
          </cell>
          <cell r="I274">
            <v>59.1</v>
          </cell>
          <cell r="J274">
            <v>46.3</v>
          </cell>
          <cell r="K274">
            <v>36.200000000000003</v>
          </cell>
          <cell r="L274">
            <v>30.1</v>
          </cell>
          <cell r="M274">
            <v>22.5</v>
          </cell>
          <cell r="N274">
            <v>18.3</v>
          </cell>
          <cell r="O274">
            <v>13.8</v>
          </cell>
          <cell r="P274">
            <v>11</v>
          </cell>
          <cell r="Q274">
            <v>80.88000000000001</v>
          </cell>
        </row>
        <row r="275">
          <cell r="C275">
            <v>120180</v>
          </cell>
          <cell r="D275" t="str">
            <v>חיפה נמל+ בז""ן</v>
          </cell>
          <cell r="E275">
            <v>2</v>
          </cell>
          <cell r="F275">
            <v>50</v>
          </cell>
          <cell r="G275">
            <v>65.900000000000006</v>
          </cell>
          <cell r="H275">
            <v>54.4</v>
          </cell>
          <cell r="I275">
            <v>45.8</v>
          </cell>
          <cell r="J275">
            <v>35.1</v>
          </cell>
          <cell r="K275">
            <v>26.6</v>
          </cell>
          <cell r="L275">
            <v>22</v>
          </cell>
          <cell r="M275">
            <v>16.5</v>
          </cell>
          <cell r="N275">
            <v>13.6</v>
          </cell>
          <cell r="O275">
            <v>10.1</v>
          </cell>
          <cell r="P275">
            <v>7.9</v>
          </cell>
          <cell r="Q275">
            <v>62.759999999999991</v>
          </cell>
        </row>
        <row r="276">
          <cell r="C276">
            <v>120180</v>
          </cell>
          <cell r="D276" t="str">
            <v>חיפה נמל+ בז""ן</v>
          </cell>
          <cell r="E276">
            <v>1.01</v>
          </cell>
          <cell r="F276">
            <v>99</v>
          </cell>
          <cell r="G276">
            <v>38</v>
          </cell>
          <cell r="H276">
            <v>29.9</v>
          </cell>
          <cell r="I276">
            <v>24.3</v>
          </cell>
          <cell r="J276">
            <v>16.899999999999999</v>
          </cell>
          <cell r="K276">
            <v>11.8</v>
          </cell>
          <cell r="L276">
            <v>9.3000000000000007</v>
          </cell>
          <cell r="M276">
            <v>7.4</v>
          </cell>
          <cell r="N276">
            <v>6.5</v>
          </cell>
          <cell r="O276">
            <v>4.9000000000000004</v>
          </cell>
          <cell r="P276">
            <v>4</v>
          </cell>
          <cell r="Q276">
            <v>31.56</v>
          </cell>
        </row>
        <row r="277">
          <cell r="C277">
            <v>121852</v>
          </cell>
          <cell r="D277" t="str">
            <v>גלעד</v>
          </cell>
          <cell r="E277">
            <v>1000</v>
          </cell>
          <cell r="F277">
            <v>0.1</v>
          </cell>
          <cell r="G277">
            <v>225.6</v>
          </cell>
          <cell r="H277">
            <v>176.2</v>
          </cell>
          <cell r="I277">
            <v>143.5</v>
          </cell>
          <cell r="J277">
            <v>105.3</v>
          </cell>
          <cell r="K277">
            <v>74.8</v>
          </cell>
          <cell r="L277">
            <v>60</v>
          </cell>
          <cell r="M277">
            <v>46</v>
          </cell>
          <cell r="N277">
            <v>35.1</v>
          </cell>
          <cell r="O277">
            <v>26.2</v>
          </cell>
          <cell r="P277">
            <v>21.2</v>
          </cell>
          <cell r="Q277">
            <v>189.48</v>
          </cell>
        </row>
        <row r="278">
          <cell r="C278">
            <v>121852</v>
          </cell>
          <cell r="D278" t="str">
            <v>גלעד</v>
          </cell>
          <cell r="E278">
            <v>500</v>
          </cell>
          <cell r="F278">
            <v>0.2</v>
          </cell>
          <cell r="G278">
            <v>202</v>
          </cell>
          <cell r="H278">
            <v>159</v>
          </cell>
          <cell r="I278">
            <v>130.19999999999999</v>
          </cell>
          <cell r="J278">
            <v>96.1</v>
          </cell>
          <cell r="K278">
            <v>69.099999999999994</v>
          </cell>
          <cell r="L278">
            <v>55.6</v>
          </cell>
          <cell r="M278">
            <v>42.1</v>
          </cell>
          <cell r="N278">
            <v>32.4</v>
          </cell>
          <cell r="O278">
            <v>24.1</v>
          </cell>
          <cell r="P278">
            <v>19.5</v>
          </cell>
          <cell r="Q278">
            <v>176.88</v>
          </cell>
        </row>
        <row r="279">
          <cell r="C279">
            <v>121852</v>
          </cell>
          <cell r="D279" t="str">
            <v>גלעד</v>
          </cell>
          <cell r="E279">
            <v>200</v>
          </cell>
          <cell r="F279">
            <v>0.5</v>
          </cell>
          <cell r="G279">
            <v>173.4</v>
          </cell>
          <cell r="H279">
            <v>137.80000000000001</v>
          </cell>
          <cell r="I279">
            <v>113.6</v>
          </cell>
          <cell r="J279">
            <v>84.4</v>
          </cell>
          <cell r="K279">
            <v>61.6</v>
          </cell>
          <cell r="L279">
            <v>49.8</v>
          </cell>
          <cell r="M279">
            <v>37.200000000000003</v>
          </cell>
          <cell r="N279">
            <v>28.9</v>
          </cell>
          <cell r="O279">
            <v>21.4</v>
          </cell>
          <cell r="P279">
            <v>17.399999999999999</v>
          </cell>
          <cell r="Q279">
            <v>160.43999999999997</v>
          </cell>
        </row>
        <row r="280">
          <cell r="C280">
            <v>121852</v>
          </cell>
          <cell r="D280" t="str">
            <v>גלעד</v>
          </cell>
          <cell r="E280">
            <v>100</v>
          </cell>
          <cell r="F280">
            <v>1</v>
          </cell>
          <cell r="G280">
            <v>153.69999999999999</v>
          </cell>
          <cell r="H280">
            <v>122.8</v>
          </cell>
          <cell r="I280">
            <v>101.8</v>
          </cell>
          <cell r="J280">
            <v>76.099999999999994</v>
          </cell>
          <cell r="K280">
            <v>56.2</v>
          </cell>
          <cell r="L280">
            <v>45.5</v>
          </cell>
          <cell r="M280">
            <v>33.700000000000003</v>
          </cell>
          <cell r="N280">
            <v>26.4</v>
          </cell>
          <cell r="O280">
            <v>19.399999999999999</v>
          </cell>
          <cell r="P280">
            <v>15.9</v>
          </cell>
          <cell r="Q280">
            <v>148.08000000000001</v>
          </cell>
        </row>
        <row r="281">
          <cell r="C281">
            <v>121852</v>
          </cell>
          <cell r="D281" t="str">
            <v>גלעד</v>
          </cell>
          <cell r="E281">
            <v>50</v>
          </cell>
          <cell r="F281">
            <v>2</v>
          </cell>
          <cell r="G281">
            <v>135.30000000000001</v>
          </cell>
          <cell r="H281">
            <v>108.6</v>
          </cell>
          <cell r="I281">
            <v>90.5</v>
          </cell>
          <cell r="J281">
            <v>68</v>
          </cell>
          <cell r="K281">
            <v>50.7</v>
          </cell>
          <cell r="L281">
            <v>41.2</v>
          </cell>
          <cell r="M281">
            <v>30.3</v>
          </cell>
          <cell r="N281">
            <v>23.9</v>
          </cell>
          <cell r="O281">
            <v>17.600000000000001</v>
          </cell>
          <cell r="P281">
            <v>14.4</v>
          </cell>
          <cell r="Q281">
            <v>135.72</v>
          </cell>
        </row>
        <row r="282">
          <cell r="C282">
            <v>121852</v>
          </cell>
          <cell r="D282" t="str">
            <v>גלעד</v>
          </cell>
          <cell r="E282">
            <v>25</v>
          </cell>
          <cell r="F282">
            <v>4</v>
          </cell>
          <cell r="G282">
            <v>118.1</v>
          </cell>
          <cell r="H282">
            <v>95.2</v>
          </cell>
          <cell r="I282">
            <v>79.599999999999994</v>
          </cell>
          <cell r="J282">
            <v>60.2</v>
          </cell>
          <cell r="K282">
            <v>45.4</v>
          </cell>
          <cell r="L282">
            <v>37</v>
          </cell>
          <cell r="M282">
            <v>27</v>
          </cell>
          <cell r="N282">
            <v>21.5</v>
          </cell>
          <cell r="O282">
            <v>15.8</v>
          </cell>
          <cell r="P282">
            <v>12.9</v>
          </cell>
          <cell r="Q282">
            <v>123.35999999999999</v>
          </cell>
        </row>
        <row r="283">
          <cell r="C283">
            <v>121852</v>
          </cell>
          <cell r="D283" t="str">
            <v>גלעד</v>
          </cell>
          <cell r="E283">
            <v>20</v>
          </cell>
          <cell r="F283">
            <v>5</v>
          </cell>
          <cell r="G283">
            <v>112.8</v>
          </cell>
          <cell r="H283">
            <v>91</v>
          </cell>
          <cell r="I283">
            <v>76.2</v>
          </cell>
          <cell r="J283">
            <v>57.8</v>
          </cell>
          <cell r="K283">
            <v>43.6</v>
          </cell>
          <cell r="L283">
            <v>35.6</v>
          </cell>
          <cell r="M283">
            <v>25.9</v>
          </cell>
          <cell r="N283">
            <v>20.7</v>
          </cell>
          <cell r="O283">
            <v>15.2</v>
          </cell>
          <cell r="P283">
            <v>12.5</v>
          </cell>
          <cell r="Q283">
            <v>119.28</v>
          </cell>
        </row>
        <row r="284">
          <cell r="C284">
            <v>121852</v>
          </cell>
          <cell r="D284" t="str">
            <v>גלעד</v>
          </cell>
          <cell r="E284">
            <v>10</v>
          </cell>
          <cell r="F284">
            <v>10</v>
          </cell>
          <cell r="G284">
            <v>96.9</v>
          </cell>
          <cell r="H284">
            <v>78.3</v>
          </cell>
          <cell r="I284">
            <v>65.7</v>
          </cell>
          <cell r="J284">
            <v>50.2</v>
          </cell>
          <cell r="K284">
            <v>38.200000000000003</v>
          </cell>
          <cell r="L284">
            <v>31.2</v>
          </cell>
          <cell r="M284">
            <v>22.7</v>
          </cell>
          <cell r="N284">
            <v>18.3</v>
          </cell>
          <cell r="O284">
            <v>13.4</v>
          </cell>
          <cell r="P284">
            <v>11.1</v>
          </cell>
          <cell r="Q284">
            <v>106.44</v>
          </cell>
        </row>
        <row r="285">
          <cell r="C285">
            <v>121852</v>
          </cell>
          <cell r="D285" t="str">
            <v>גלעד</v>
          </cell>
          <cell r="E285">
            <v>5</v>
          </cell>
          <cell r="F285">
            <v>20</v>
          </cell>
          <cell r="G285">
            <v>81.5</v>
          </cell>
          <cell r="H285">
            <v>65.7</v>
          </cell>
          <cell r="I285">
            <v>55.3</v>
          </cell>
          <cell r="J285">
            <v>42.5</v>
          </cell>
          <cell r="K285">
            <v>32.5</v>
          </cell>
          <cell r="L285">
            <v>26.7</v>
          </cell>
          <cell r="M285">
            <v>19.399999999999999</v>
          </cell>
          <cell r="N285">
            <v>15.8</v>
          </cell>
          <cell r="O285">
            <v>11.6</v>
          </cell>
          <cell r="P285">
            <v>9.6</v>
          </cell>
          <cell r="Q285">
            <v>92.88000000000001</v>
          </cell>
        </row>
        <row r="286">
          <cell r="C286">
            <v>121852</v>
          </cell>
          <cell r="D286" t="str">
            <v>גלעד</v>
          </cell>
          <cell r="E286">
            <v>2</v>
          </cell>
          <cell r="F286">
            <v>50</v>
          </cell>
          <cell r="G286">
            <v>60.6</v>
          </cell>
          <cell r="H286">
            <v>48.2</v>
          </cell>
          <cell r="I286">
            <v>40.4</v>
          </cell>
          <cell r="J286">
            <v>31.4</v>
          </cell>
          <cell r="K286">
            <v>24.1</v>
          </cell>
          <cell r="L286">
            <v>19.899999999999999</v>
          </cell>
          <cell r="M286">
            <v>14.7</v>
          </cell>
          <cell r="N286">
            <v>12.1</v>
          </cell>
          <cell r="O286">
            <v>9</v>
          </cell>
          <cell r="P286">
            <v>7.5</v>
          </cell>
          <cell r="Q286">
            <v>71.759999999999991</v>
          </cell>
        </row>
        <row r="287">
          <cell r="C287">
            <v>121852</v>
          </cell>
          <cell r="D287" t="str">
            <v>גלעד</v>
          </cell>
          <cell r="E287">
            <v>1.01</v>
          </cell>
          <cell r="F287">
            <v>99</v>
          </cell>
          <cell r="G287">
            <v>32.9</v>
          </cell>
          <cell r="H287">
            <v>23.8</v>
          </cell>
          <cell r="I287">
            <v>19.100000000000001</v>
          </cell>
          <cell r="J287">
            <v>15.1</v>
          </cell>
          <cell r="K287">
            <v>10.8</v>
          </cell>
          <cell r="L287">
            <v>8.9</v>
          </cell>
          <cell r="M287">
            <v>7.6</v>
          </cell>
          <cell r="N287">
            <v>6.3</v>
          </cell>
          <cell r="O287">
            <v>5.0999999999999996</v>
          </cell>
          <cell r="P287">
            <v>4.3</v>
          </cell>
          <cell r="Q287">
            <v>36.119999999999997</v>
          </cell>
        </row>
        <row r="288">
          <cell r="C288">
            <v>241220</v>
          </cell>
          <cell r="D288" t="str">
            <v>קרני שומרון</v>
          </cell>
          <cell r="E288">
            <v>1000</v>
          </cell>
          <cell r="F288">
            <v>0.1</v>
          </cell>
          <cell r="G288">
            <v>223.1</v>
          </cell>
          <cell r="H288">
            <v>211.8</v>
          </cell>
          <cell r="I288">
            <v>194.6</v>
          </cell>
          <cell r="J288">
            <v>149.80000000000001</v>
          </cell>
          <cell r="K288">
            <v>97</v>
          </cell>
          <cell r="L288">
            <v>75</v>
          </cell>
          <cell r="M288">
            <v>50</v>
          </cell>
          <cell r="N288">
            <v>37.200000000000003</v>
          </cell>
          <cell r="O288">
            <v>28.1</v>
          </cell>
          <cell r="P288">
            <v>20.2</v>
          </cell>
          <cell r="Q288">
            <v>176.51999999999998</v>
          </cell>
        </row>
        <row r="289">
          <cell r="C289">
            <v>241220</v>
          </cell>
          <cell r="D289" t="str">
            <v>קרני שומרון</v>
          </cell>
          <cell r="E289">
            <v>500</v>
          </cell>
          <cell r="F289">
            <v>0.2</v>
          </cell>
          <cell r="G289">
            <v>194.8</v>
          </cell>
          <cell r="H289">
            <v>182.8</v>
          </cell>
          <cell r="I289">
            <v>167.3</v>
          </cell>
          <cell r="J289">
            <v>130.1</v>
          </cell>
          <cell r="K289">
            <v>86.6</v>
          </cell>
          <cell r="L289">
            <v>67.5</v>
          </cell>
          <cell r="M289">
            <v>45.9</v>
          </cell>
          <cell r="N289">
            <v>34.4</v>
          </cell>
          <cell r="O289">
            <v>26</v>
          </cell>
          <cell r="P289">
            <v>18.899999999999999</v>
          </cell>
          <cell r="Q289">
            <v>166.43999999999997</v>
          </cell>
        </row>
        <row r="290">
          <cell r="C290">
            <v>241220</v>
          </cell>
          <cell r="D290" t="str">
            <v>קרני שומרון</v>
          </cell>
          <cell r="E290">
            <v>200</v>
          </cell>
          <cell r="F290">
            <v>0.5</v>
          </cell>
          <cell r="G290">
            <v>161.9</v>
          </cell>
          <cell r="H290">
            <v>149.6</v>
          </cell>
          <cell r="I290">
            <v>136</v>
          </cell>
          <cell r="J290">
            <v>107.2</v>
          </cell>
          <cell r="K290">
            <v>74</v>
          </cell>
          <cell r="L290">
            <v>58.2</v>
          </cell>
          <cell r="M290">
            <v>40.700000000000003</v>
          </cell>
          <cell r="N290">
            <v>30.9</v>
          </cell>
          <cell r="O290">
            <v>23.4</v>
          </cell>
          <cell r="P290">
            <v>17.100000000000001</v>
          </cell>
          <cell r="Q290">
            <v>153.24</v>
          </cell>
        </row>
        <row r="291">
          <cell r="C291">
            <v>241220</v>
          </cell>
          <cell r="D291" t="str">
            <v>קרני שומרון</v>
          </cell>
          <cell r="E291">
            <v>100</v>
          </cell>
          <cell r="F291">
            <v>1</v>
          </cell>
          <cell r="G291">
            <v>140.1</v>
          </cell>
          <cell r="H291">
            <v>127.8</v>
          </cell>
          <cell r="I291">
            <v>115.5</v>
          </cell>
          <cell r="J291">
            <v>91.9</v>
          </cell>
          <cell r="K291">
            <v>65.2</v>
          </cell>
          <cell r="L291">
            <v>51.7</v>
          </cell>
          <cell r="M291">
            <v>36.9</v>
          </cell>
          <cell r="N291">
            <v>28.3</v>
          </cell>
          <cell r="O291">
            <v>21.4</v>
          </cell>
          <cell r="P291">
            <v>15.9</v>
          </cell>
          <cell r="Q291">
            <v>143.16</v>
          </cell>
        </row>
        <row r="292">
          <cell r="C292">
            <v>241220</v>
          </cell>
          <cell r="D292" t="str">
            <v>קרני שומרון</v>
          </cell>
          <cell r="E292">
            <v>50</v>
          </cell>
          <cell r="F292">
            <v>2</v>
          </cell>
          <cell r="G292">
            <v>120.5</v>
          </cell>
          <cell r="H292">
            <v>108.4</v>
          </cell>
          <cell r="I292">
            <v>97.3</v>
          </cell>
          <cell r="J292">
            <v>78.099999999999994</v>
          </cell>
          <cell r="K292">
            <v>57</v>
          </cell>
          <cell r="L292">
            <v>45.6</v>
          </cell>
          <cell r="M292">
            <v>33.200000000000003</v>
          </cell>
          <cell r="N292">
            <v>25.7</v>
          </cell>
          <cell r="O292">
            <v>19.5</v>
          </cell>
          <cell r="P292">
            <v>14.6</v>
          </cell>
          <cell r="Q292">
            <v>132.95999999999998</v>
          </cell>
        </row>
        <row r="293">
          <cell r="C293">
            <v>241220</v>
          </cell>
          <cell r="D293" t="str">
            <v>קרני שומרון</v>
          </cell>
          <cell r="E293">
            <v>25</v>
          </cell>
          <cell r="F293">
            <v>4</v>
          </cell>
          <cell r="G293">
            <v>102.8</v>
          </cell>
          <cell r="H293">
            <v>91.1</v>
          </cell>
          <cell r="I293">
            <v>81.099999999999994</v>
          </cell>
          <cell r="J293">
            <v>65.599999999999994</v>
          </cell>
          <cell r="K293">
            <v>49.3</v>
          </cell>
          <cell r="L293">
            <v>39.799999999999997</v>
          </cell>
          <cell r="M293">
            <v>29.5</v>
          </cell>
          <cell r="N293">
            <v>23.1</v>
          </cell>
          <cell r="O293">
            <v>17.600000000000001</v>
          </cell>
          <cell r="P293">
            <v>13.3</v>
          </cell>
          <cell r="Q293">
            <v>122.51999999999998</v>
          </cell>
        </row>
        <row r="294">
          <cell r="C294">
            <v>241220</v>
          </cell>
          <cell r="D294" t="str">
            <v>קרני שומרון</v>
          </cell>
          <cell r="E294">
            <v>20</v>
          </cell>
          <cell r="F294">
            <v>5</v>
          </cell>
          <cell r="G294">
            <v>97.5</v>
          </cell>
          <cell r="H294">
            <v>86</v>
          </cell>
          <cell r="I294">
            <v>76.3</v>
          </cell>
          <cell r="J294">
            <v>61.8</v>
          </cell>
          <cell r="K294">
            <v>46.9</v>
          </cell>
          <cell r="L294">
            <v>37.9</v>
          </cell>
          <cell r="M294">
            <v>28.4</v>
          </cell>
          <cell r="N294">
            <v>22.3</v>
          </cell>
          <cell r="O294">
            <v>17</v>
          </cell>
          <cell r="P294">
            <v>12.9</v>
          </cell>
          <cell r="Q294">
            <v>119.03999999999999</v>
          </cell>
        </row>
        <row r="295">
          <cell r="C295">
            <v>241220</v>
          </cell>
          <cell r="D295" t="str">
            <v>קרני שומרון</v>
          </cell>
          <cell r="E295">
            <v>10</v>
          </cell>
          <cell r="F295">
            <v>10</v>
          </cell>
          <cell r="G295">
            <v>82</v>
          </cell>
          <cell r="H295">
            <v>71</v>
          </cell>
          <cell r="I295">
            <v>62.4</v>
          </cell>
          <cell r="J295">
            <v>50.8</v>
          </cell>
          <cell r="K295">
            <v>39.700000000000003</v>
          </cell>
          <cell r="L295">
            <v>32.4</v>
          </cell>
          <cell r="M295">
            <v>24.7</v>
          </cell>
          <cell r="N295">
            <v>19.7</v>
          </cell>
          <cell r="O295">
            <v>15</v>
          </cell>
          <cell r="P295">
            <v>11.7</v>
          </cell>
          <cell r="Q295">
            <v>108</v>
          </cell>
        </row>
        <row r="296">
          <cell r="C296">
            <v>241220</v>
          </cell>
          <cell r="D296" t="str">
            <v>קרני שומרון</v>
          </cell>
          <cell r="E296">
            <v>5</v>
          </cell>
          <cell r="F296">
            <v>20</v>
          </cell>
          <cell r="G296">
            <v>67.7</v>
          </cell>
          <cell r="H296">
            <v>57.4</v>
          </cell>
          <cell r="I296">
            <v>49.7</v>
          </cell>
          <cell r="J296">
            <v>40.700000000000003</v>
          </cell>
          <cell r="K296">
            <v>32.700000000000003</v>
          </cell>
          <cell r="L296">
            <v>27</v>
          </cell>
          <cell r="M296">
            <v>21</v>
          </cell>
          <cell r="N296">
            <v>17</v>
          </cell>
          <cell r="O296">
            <v>13</v>
          </cell>
          <cell r="P296">
            <v>10.3</v>
          </cell>
          <cell r="Q296">
            <v>96.11999999999999</v>
          </cell>
        </row>
        <row r="297">
          <cell r="C297">
            <v>241220</v>
          </cell>
          <cell r="D297" t="str">
            <v>קרני שומרון</v>
          </cell>
          <cell r="E297">
            <v>2</v>
          </cell>
          <cell r="F297">
            <v>50</v>
          </cell>
          <cell r="G297">
            <v>49.4</v>
          </cell>
          <cell r="H297">
            <v>40.299999999999997</v>
          </cell>
          <cell r="I297">
            <v>34</v>
          </cell>
          <cell r="J297">
            <v>27.6</v>
          </cell>
          <cell r="K297">
            <v>23.2</v>
          </cell>
          <cell r="L297">
            <v>19.5</v>
          </cell>
          <cell r="M297">
            <v>15.5</v>
          </cell>
          <cell r="N297">
            <v>12.8</v>
          </cell>
          <cell r="O297">
            <v>9.9</v>
          </cell>
          <cell r="P297">
            <v>8.3000000000000007</v>
          </cell>
          <cell r="Q297">
            <v>77.040000000000006</v>
          </cell>
        </row>
        <row r="298">
          <cell r="C298">
            <v>241220</v>
          </cell>
          <cell r="D298" t="str">
            <v>קרני שומרון</v>
          </cell>
          <cell r="E298">
            <v>1.01</v>
          </cell>
          <cell r="F298">
            <v>99</v>
          </cell>
          <cell r="G298">
            <v>28.3</v>
          </cell>
          <cell r="H298">
            <v>21</v>
          </cell>
          <cell r="I298">
            <v>16.2</v>
          </cell>
          <cell r="J298">
            <v>12.3</v>
          </cell>
          <cell r="K298">
            <v>10.5</v>
          </cell>
          <cell r="L298">
            <v>9.1</v>
          </cell>
          <cell r="M298">
            <v>7</v>
          </cell>
          <cell r="N298">
            <v>6.2</v>
          </cell>
          <cell r="O298">
            <v>4.9000000000000004</v>
          </cell>
          <cell r="P298">
            <v>4.9000000000000004</v>
          </cell>
          <cell r="Q298">
            <v>42.359999999999992</v>
          </cell>
        </row>
        <row r="299">
          <cell r="C299">
            <v>131598</v>
          </cell>
          <cell r="D299" t="str">
            <v>עין החורש</v>
          </cell>
          <cell r="E299">
            <v>1000</v>
          </cell>
          <cell r="F299">
            <v>0.1</v>
          </cell>
          <cell r="G299">
            <v>180.6</v>
          </cell>
          <cell r="H299">
            <v>143.6</v>
          </cell>
          <cell r="I299">
            <v>123.8</v>
          </cell>
          <cell r="J299">
            <v>96.2</v>
          </cell>
          <cell r="K299">
            <v>68.099999999999994</v>
          </cell>
          <cell r="L299">
            <v>54</v>
          </cell>
          <cell r="M299">
            <v>40</v>
          </cell>
          <cell r="N299">
            <v>31.9</v>
          </cell>
          <cell r="O299">
            <v>23.7</v>
          </cell>
          <cell r="P299">
            <v>19.100000000000001</v>
          </cell>
          <cell r="Q299">
            <v>257.52</v>
          </cell>
        </row>
        <row r="300">
          <cell r="C300">
            <v>131598</v>
          </cell>
          <cell r="D300" t="str">
            <v>עין החורש</v>
          </cell>
          <cell r="E300">
            <v>500</v>
          </cell>
          <cell r="F300">
            <v>0.2</v>
          </cell>
          <cell r="G300">
            <v>167.1</v>
          </cell>
          <cell r="H300">
            <v>133.1</v>
          </cell>
          <cell r="I300">
            <v>114.5</v>
          </cell>
          <cell r="J300">
            <v>89.2</v>
          </cell>
          <cell r="K300">
            <v>63.8</v>
          </cell>
          <cell r="L300">
            <v>50.8</v>
          </cell>
          <cell r="M300">
            <v>37.6</v>
          </cell>
          <cell r="N300">
            <v>30.1</v>
          </cell>
          <cell r="O300">
            <v>22.4</v>
          </cell>
          <cell r="P300">
            <v>18.100000000000001</v>
          </cell>
          <cell r="Q300">
            <v>232.43999999999997</v>
          </cell>
        </row>
        <row r="301">
          <cell r="C301">
            <v>131598</v>
          </cell>
          <cell r="D301" t="str">
            <v>עין החורש</v>
          </cell>
          <cell r="E301">
            <v>200</v>
          </cell>
          <cell r="F301">
            <v>0.5</v>
          </cell>
          <cell r="G301">
            <v>149.69999999999999</v>
          </cell>
          <cell r="H301">
            <v>119.5</v>
          </cell>
          <cell r="I301">
            <v>102.6</v>
          </cell>
          <cell r="J301">
            <v>80.099999999999994</v>
          </cell>
          <cell r="K301">
            <v>58.1</v>
          </cell>
          <cell r="L301">
            <v>46.6</v>
          </cell>
          <cell r="M301">
            <v>34.5</v>
          </cell>
          <cell r="N301">
            <v>27.6</v>
          </cell>
          <cell r="O301">
            <v>20.6</v>
          </cell>
          <cell r="P301">
            <v>16.7</v>
          </cell>
          <cell r="Q301">
            <v>201.48</v>
          </cell>
        </row>
        <row r="302">
          <cell r="C302">
            <v>131598</v>
          </cell>
          <cell r="D302" t="str">
            <v>עין החורש</v>
          </cell>
          <cell r="E302">
            <v>100</v>
          </cell>
          <cell r="F302">
            <v>1</v>
          </cell>
          <cell r="G302">
            <v>136.9</v>
          </cell>
          <cell r="H302">
            <v>109.5</v>
          </cell>
          <cell r="I302">
            <v>93.8</v>
          </cell>
          <cell r="J302">
            <v>73.3</v>
          </cell>
          <cell r="K302">
            <v>53.8</v>
          </cell>
          <cell r="L302">
            <v>43.3</v>
          </cell>
          <cell r="M302">
            <v>32</v>
          </cell>
          <cell r="N302">
            <v>25.7</v>
          </cell>
          <cell r="O302">
            <v>19.3</v>
          </cell>
          <cell r="P302">
            <v>15.6</v>
          </cell>
          <cell r="Q302">
            <v>179.51999999999998</v>
          </cell>
        </row>
        <row r="303">
          <cell r="C303">
            <v>131598</v>
          </cell>
          <cell r="D303" t="str">
            <v>עין החורש</v>
          </cell>
          <cell r="E303">
            <v>50</v>
          </cell>
          <cell r="F303">
            <v>2</v>
          </cell>
          <cell r="G303">
            <v>124.3</v>
          </cell>
          <cell r="H303">
            <v>99.6</v>
          </cell>
          <cell r="I303">
            <v>85.1</v>
          </cell>
          <cell r="J303">
            <v>66.599999999999994</v>
          </cell>
          <cell r="K303">
            <v>49.3</v>
          </cell>
          <cell r="L303">
            <v>40</v>
          </cell>
          <cell r="M303">
            <v>29.5</v>
          </cell>
          <cell r="N303">
            <v>23.7</v>
          </cell>
          <cell r="O303">
            <v>17.899999999999999</v>
          </cell>
          <cell r="P303">
            <v>14.5</v>
          </cell>
          <cell r="Q303">
            <v>158.63999999999999</v>
          </cell>
        </row>
        <row r="304">
          <cell r="C304">
            <v>131598</v>
          </cell>
          <cell r="D304" t="str">
            <v>עין החורש</v>
          </cell>
          <cell r="E304">
            <v>25</v>
          </cell>
          <cell r="F304">
            <v>4</v>
          </cell>
          <cell r="G304">
            <v>111.8</v>
          </cell>
          <cell r="H304">
            <v>89.8</v>
          </cell>
          <cell r="I304">
            <v>76.5</v>
          </cell>
          <cell r="J304">
            <v>59.9</v>
          </cell>
          <cell r="K304">
            <v>44.8</v>
          </cell>
          <cell r="L304">
            <v>36.4</v>
          </cell>
          <cell r="M304">
            <v>26.9</v>
          </cell>
          <cell r="N304">
            <v>21.6</v>
          </cell>
          <cell r="O304">
            <v>16.399999999999999</v>
          </cell>
          <cell r="P304">
            <v>13.3</v>
          </cell>
          <cell r="Q304">
            <v>138.84</v>
          </cell>
        </row>
        <row r="305">
          <cell r="C305">
            <v>131598</v>
          </cell>
          <cell r="D305" t="str">
            <v>עין החורש</v>
          </cell>
          <cell r="E305">
            <v>20</v>
          </cell>
          <cell r="F305">
            <v>5</v>
          </cell>
          <cell r="G305">
            <v>107.8</v>
          </cell>
          <cell r="H305">
            <v>86.6</v>
          </cell>
          <cell r="I305">
            <v>73.7</v>
          </cell>
          <cell r="J305">
            <v>57.8</v>
          </cell>
          <cell r="K305">
            <v>43.3</v>
          </cell>
          <cell r="L305">
            <v>35.299999999999997</v>
          </cell>
          <cell r="M305">
            <v>26</v>
          </cell>
          <cell r="N305">
            <v>20.9</v>
          </cell>
          <cell r="O305">
            <v>15.9</v>
          </cell>
          <cell r="P305">
            <v>12.9</v>
          </cell>
          <cell r="Q305">
            <v>132.6</v>
          </cell>
        </row>
        <row r="306">
          <cell r="C306">
            <v>131598</v>
          </cell>
          <cell r="D306" t="str">
            <v>עין החורש</v>
          </cell>
          <cell r="E306">
            <v>10</v>
          </cell>
          <cell r="F306">
            <v>10</v>
          </cell>
          <cell r="G306">
            <v>95.3</v>
          </cell>
          <cell r="H306">
            <v>76.599999999999994</v>
          </cell>
          <cell r="I306">
            <v>65</v>
          </cell>
          <cell r="J306">
            <v>50.9</v>
          </cell>
          <cell r="K306">
            <v>38.4</v>
          </cell>
          <cell r="L306">
            <v>31.5</v>
          </cell>
          <cell r="M306">
            <v>23.2</v>
          </cell>
          <cell r="N306">
            <v>18.7</v>
          </cell>
          <cell r="O306">
            <v>14.3</v>
          </cell>
          <cell r="P306">
            <v>11.6</v>
          </cell>
          <cell r="Q306">
            <v>113.64</v>
          </cell>
        </row>
        <row r="307">
          <cell r="C307">
            <v>131598</v>
          </cell>
          <cell r="D307" t="str">
            <v>עין החורש</v>
          </cell>
          <cell r="E307">
            <v>5</v>
          </cell>
          <cell r="F307">
            <v>20</v>
          </cell>
          <cell r="G307">
            <v>82.3</v>
          </cell>
          <cell r="H307">
            <v>66.2</v>
          </cell>
          <cell r="I307">
            <v>56</v>
          </cell>
          <cell r="J307">
            <v>43.8</v>
          </cell>
          <cell r="K307">
            <v>33.200000000000003</v>
          </cell>
          <cell r="L307">
            <v>27.3</v>
          </cell>
          <cell r="M307">
            <v>20.2</v>
          </cell>
          <cell r="N307">
            <v>16.3</v>
          </cell>
          <cell r="O307">
            <v>12.5</v>
          </cell>
          <cell r="P307">
            <v>10.199999999999999</v>
          </cell>
          <cell r="Q307">
            <v>94.8</v>
          </cell>
        </row>
        <row r="308">
          <cell r="C308">
            <v>131598</v>
          </cell>
          <cell r="D308" t="str">
            <v>עין החורש</v>
          </cell>
          <cell r="E308">
            <v>2</v>
          </cell>
          <cell r="F308">
            <v>50</v>
          </cell>
          <cell r="G308">
            <v>62.8</v>
          </cell>
          <cell r="H308">
            <v>50.5</v>
          </cell>
          <cell r="I308">
            <v>42.5</v>
          </cell>
          <cell r="J308">
            <v>33</v>
          </cell>
          <cell r="K308">
            <v>25</v>
          </cell>
          <cell r="L308">
            <v>20.5</v>
          </cell>
          <cell r="M308">
            <v>15.2</v>
          </cell>
          <cell r="N308">
            <v>12.4</v>
          </cell>
          <cell r="O308">
            <v>9.6</v>
          </cell>
          <cell r="P308">
            <v>7.8</v>
          </cell>
          <cell r="Q308">
            <v>68.52</v>
          </cell>
        </row>
        <row r="309">
          <cell r="C309">
            <v>131598</v>
          </cell>
          <cell r="D309" t="str">
            <v>עין החורש</v>
          </cell>
          <cell r="E309">
            <v>1.01</v>
          </cell>
          <cell r="F309">
            <v>99</v>
          </cell>
          <cell r="G309">
            <v>31.6</v>
          </cell>
          <cell r="H309">
            <v>25.1</v>
          </cell>
          <cell r="I309">
            <v>20.8</v>
          </cell>
          <cell r="J309">
            <v>15.4</v>
          </cell>
          <cell r="K309">
            <v>10.9</v>
          </cell>
          <cell r="L309">
            <v>8.6</v>
          </cell>
          <cell r="M309">
            <v>6.5</v>
          </cell>
          <cell r="N309">
            <v>5.4</v>
          </cell>
          <cell r="O309">
            <v>4.3</v>
          </cell>
          <cell r="P309">
            <v>3.4</v>
          </cell>
          <cell r="Q309">
            <v>31.679999999999996</v>
          </cell>
        </row>
        <row r="310">
          <cell r="C310">
            <v>243110</v>
          </cell>
          <cell r="D310" t="str">
            <v>נחשון</v>
          </cell>
          <cell r="E310">
            <v>1000</v>
          </cell>
          <cell r="F310">
            <v>0.1</v>
          </cell>
          <cell r="G310">
            <v>345.4</v>
          </cell>
          <cell r="H310">
            <v>244</v>
          </cell>
          <cell r="I310">
            <v>176.6</v>
          </cell>
          <cell r="J310">
            <v>112.3</v>
          </cell>
          <cell r="K310">
            <v>71.5</v>
          </cell>
          <cell r="L310">
            <v>56.3</v>
          </cell>
          <cell r="M310">
            <v>45.6</v>
          </cell>
          <cell r="N310">
            <v>43.4</v>
          </cell>
          <cell r="O310">
            <v>37</v>
          </cell>
          <cell r="P310">
            <v>31.2</v>
          </cell>
          <cell r="Q310">
            <v>183.48</v>
          </cell>
        </row>
        <row r="311">
          <cell r="C311">
            <v>243110</v>
          </cell>
          <cell r="D311" t="str">
            <v>נחשון</v>
          </cell>
          <cell r="E311">
            <v>500</v>
          </cell>
          <cell r="F311">
            <v>0.2</v>
          </cell>
          <cell r="G311">
            <v>289.8</v>
          </cell>
          <cell r="H311">
            <v>209</v>
          </cell>
          <cell r="I311">
            <v>153.9</v>
          </cell>
          <cell r="J311">
            <v>100.1</v>
          </cell>
          <cell r="K311">
            <v>65.2</v>
          </cell>
          <cell r="L311">
            <v>51.5</v>
          </cell>
          <cell r="M311">
            <v>41.5</v>
          </cell>
          <cell r="N311">
            <v>38.799999999999997</v>
          </cell>
          <cell r="O311">
            <v>32.9</v>
          </cell>
          <cell r="P311">
            <v>27.8</v>
          </cell>
          <cell r="Q311">
            <v>174.23999999999998</v>
          </cell>
        </row>
        <row r="312">
          <cell r="C312">
            <v>243110</v>
          </cell>
          <cell r="D312" t="str">
            <v>נחשון</v>
          </cell>
          <cell r="E312">
            <v>200</v>
          </cell>
          <cell r="F312">
            <v>0.5</v>
          </cell>
          <cell r="G312">
            <v>228.1</v>
          </cell>
          <cell r="H312">
            <v>169.1</v>
          </cell>
          <cell r="I312">
            <v>127.3</v>
          </cell>
          <cell r="J312">
            <v>85.4</v>
          </cell>
          <cell r="K312">
            <v>57.2</v>
          </cell>
          <cell r="L312">
            <v>45.5</v>
          </cell>
          <cell r="M312">
            <v>36.4</v>
          </cell>
          <cell r="N312">
            <v>33.200000000000003</v>
          </cell>
          <cell r="O312">
            <v>27.9</v>
          </cell>
          <cell r="P312">
            <v>23.7</v>
          </cell>
          <cell r="Q312">
            <v>161.28</v>
          </cell>
        </row>
        <row r="313">
          <cell r="C313">
            <v>243110</v>
          </cell>
          <cell r="D313" t="str">
            <v>נחשון</v>
          </cell>
          <cell r="E313">
            <v>100</v>
          </cell>
          <cell r="F313">
            <v>1</v>
          </cell>
          <cell r="G313">
            <v>189</v>
          </cell>
          <cell r="H313">
            <v>143</v>
          </cell>
          <cell r="I313">
            <v>109.4</v>
          </cell>
          <cell r="J313">
            <v>75.099999999999994</v>
          </cell>
          <cell r="K313">
            <v>51.5</v>
          </cell>
          <cell r="L313">
            <v>41.1</v>
          </cell>
          <cell r="M313">
            <v>32.700000000000003</v>
          </cell>
          <cell r="N313">
            <v>29.3</v>
          </cell>
          <cell r="O313">
            <v>24.4</v>
          </cell>
          <cell r="P313">
            <v>20.8</v>
          </cell>
          <cell r="Q313">
            <v>150.84</v>
          </cell>
        </row>
        <row r="314">
          <cell r="C314">
            <v>243110</v>
          </cell>
          <cell r="D314" t="str">
            <v>נחשון</v>
          </cell>
          <cell r="E314">
            <v>50</v>
          </cell>
          <cell r="F314">
            <v>2</v>
          </cell>
          <cell r="G314">
            <v>155.30000000000001</v>
          </cell>
          <cell r="H314">
            <v>120</v>
          </cell>
          <cell r="I314">
            <v>93.4</v>
          </cell>
          <cell r="J314">
            <v>65.5</v>
          </cell>
          <cell r="K314">
            <v>45.9</v>
          </cell>
          <cell r="L314">
            <v>36.799999999999997</v>
          </cell>
          <cell r="M314">
            <v>29.2</v>
          </cell>
          <cell r="N314">
            <v>25.6</v>
          </cell>
          <cell r="O314">
            <v>21.1</v>
          </cell>
          <cell r="P314">
            <v>18</v>
          </cell>
          <cell r="Q314">
            <v>139.56</v>
          </cell>
        </row>
        <row r="315">
          <cell r="C315">
            <v>243110</v>
          </cell>
          <cell r="D315" t="str">
            <v>נחשון</v>
          </cell>
          <cell r="E315">
            <v>25</v>
          </cell>
          <cell r="F315">
            <v>4</v>
          </cell>
          <cell r="G315">
            <v>126.4</v>
          </cell>
          <cell r="H315">
            <v>99.6</v>
          </cell>
          <cell r="I315">
            <v>78.8</v>
          </cell>
          <cell r="J315">
            <v>56.6</v>
          </cell>
          <cell r="K315">
            <v>40.5</v>
          </cell>
          <cell r="L315">
            <v>32.6</v>
          </cell>
          <cell r="M315">
            <v>25.7</v>
          </cell>
          <cell r="N315">
            <v>22.2</v>
          </cell>
          <cell r="O315">
            <v>18.100000000000001</v>
          </cell>
          <cell r="P315">
            <v>15.4</v>
          </cell>
          <cell r="Q315">
            <v>127.55999999999999</v>
          </cell>
        </row>
        <row r="316">
          <cell r="C316">
            <v>243110</v>
          </cell>
          <cell r="D316" t="str">
            <v>נחשון</v>
          </cell>
          <cell r="E316">
            <v>20</v>
          </cell>
          <cell r="F316">
            <v>5</v>
          </cell>
          <cell r="G316">
            <v>118</v>
          </cell>
          <cell r="H316">
            <v>93.5</v>
          </cell>
          <cell r="I316">
            <v>74.400000000000006</v>
          </cell>
          <cell r="J316">
            <v>53.8</v>
          </cell>
          <cell r="K316">
            <v>38.799999999999997</v>
          </cell>
          <cell r="L316">
            <v>31.3</v>
          </cell>
          <cell r="M316">
            <v>24.6</v>
          </cell>
          <cell r="N316">
            <v>21.1</v>
          </cell>
          <cell r="O316">
            <v>17.100000000000001</v>
          </cell>
          <cell r="P316">
            <v>14.6</v>
          </cell>
          <cell r="Q316">
            <v>123.48</v>
          </cell>
        </row>
        <row r="317">
          <cell r="C317">
            <v>243110</v>
          </cell>
          <cell r="D317" t="str">
            <v>נחשון</v>
          </cell>
          <cell r="E317">
            <v>10</v>
          </cell>
          <cell r="F317">
            <v>10</v>
          </cell>
          <cell r="G317">
            <v>94.1</v>
          </cell>
          <cell r="H317">
            <v>76</v>
          </cell>
          <cell r="I317">
            <v>61.5</v>
          </cell>
          <cell r="J317">
            <v>45.4</v>
          </cell>
          <cell r="K317">
            <v>33.5</v>
          </cell>
          <cell r="L317">
            <v>27.1</v>
          </cell>
          <cell r="M317">
            <v>21.2</v>
          </cell>
          <cell r="N317">
            <v>17.899999999999999</v>
          </cell>
          <cell r="O317">
            <v>14.3</v>
          </cell>
          <cell r="P317">
            <v>12.2</v>
          </cell>
          <cell r="Q317">
            <v>109.8</v>
          </cell>
        </row>
        <row r="318">
          <cell r="C318">
            <v>243110</v>
          </cell>
          <cell r="D318" t="str">
            <v>נחשון</v>
          </cell>
          <cell r="E318">
            <v>5</v>
          </cell>
          <cell r="F318">
            <v>20</v>
          </cell>
          <cell r="G318">
            <v>73.2</v>
          </cell>
          <cell r="H318">
            <v>60.2</v>
          </cell>
          <cell r="I318">
            <v>49.6</v>
          </cell>
          <cell r="J318">
            <v>37.299999999999997</v>
          </cell>
          <cell r="K318">
            <v>28.1</v>
          </cell>
          <cell r="L318">
            <v>22.9</v>
          </cell>
          <cell r="M318">
            <v>17.8</v>
          </cell>
          <cell r="N318">
            <v>14.7</v>
          </cell>
          <cell r="O318">
            <v>11.6</v>
          </cell>
          <cell r="P318">
            <v>9.9</v>
          </cell>
          <cell r="Q318">
            <v>94.44</v>
          </cell>
        </row>
        <row r="319">
          <cell r="C319">
            <v>243110</v>
          </cell>
          <cell r="D319" t="str">
            <v>נחשון</v>
          </cell>
          <cell r="E319">
            <v>2</v>
          </cell>
          <cell r="F319">
            <v>50</v>
          </cell>
          <cell r="G319">
            <v>48.4</v>
          </cell>
          <cell r="H319">
            <v>40.6</v>
          </cell>
          <cell r="I319">
            <v>34.200000000000003</v>
          </cell>
          <cell r="J319">
            <v>26.2</v>
          </cell>
          <cell r="K319">
            <v>20.3</v>
          </cell>
          <cell r="L319">
            <v>16.7</v>
          </cell>
          <cell r="M319">
            <v>12.8</v>
          </cell>
          <cell r="N319">
            <v>10.4</v>
          </cell>
          <cell r="O319">
            <v>8</v>
          </cell>
          <cell r="P319">
            <v>6.6</v>
          </cell>
          <cell r="Q319">
            <v>68.52</v>
          </cell>
        </row>
        <row r="320">
          <cell r="C320">
            <v>243110</v>
          </cell>
          <cell r="D320" t="str">
            <v>נחשון</v>
          </cell>
          <cell r="E320">
            <v>1.01</v>
          </cell>
          <cell r="F320">
            <v>99</v>
          </cell>
          <cell r="G320">
            <v>23</v>
          </cell>
          <cell r="H320">
            <v>18.899999999999999</v>
          </cell>
          <cell r="I320">
            <v>15.8</v>
          </cell>
          <cell r="J320">
            <v>11.6</v>
          </cell>
          <cell r="K320">
            <v>8.9</v>
          </cell>
          <cell r="L320">
            <v>7.4</v>
          </cell>
          <cell r="M320">
            <v>5.5</v>
          </cell>
          <cell r="N320">
            <v>4.5999999999999996</v>
          </cell>
          <cell r="O320">
            <v>3.2</v>
          </cell>
          <cell r="P320">
            <v>2.5</v>
          </cell>
          <cell r="Q320">
            <v>22.56</v>
          </cell>
        </row>
        <row r="321">
          <cell r="C321">
            <v>136741</v>
          </cell>
          <cell r="D321" t="str">
            <v>בית דגן</v>
          </cell>
          <cell r="E321">
            <v>1000</v>
          </cell>
          <cell r="F321">
            <v>0.1</v>
          </cell>
          <cell r="G321">
            <v>179.6</v>
          </cell>
          <cell r="H321">
            <v>154.9</v>
          </cell>
          <cell r="I321">
            <v>128.5</v>
          </cell>
          <cell r="J321">
            <v>110.1</v>
          </cell>
          <cell r="K321">
            <v>80</v>
          </cell>
          <cell r="L321">
            <v>68.599999999999994</v>
          </cell>
          <cell r="M321">
            <v>49.4</v>
          </cell>
          <cell r="N321">
            <v>39.700000000000003</v>
          </cell>
          <cell r="O321">
            <v>28.9</v>
          </cell>
          <cell r="P321">
            <v>24.7</v>
          </cell>
          <cell r="Q321">
            <v>228</v>
          </cell>
        </row>
        <row r="322">
          <cell r="C322">
            <v>136741</v>
          </cell>
          <cell r="D322" t="str">
            <v>בית דגן</v>
          </cell>
          <cell r="E322">
            <v>500</v>
          </cell>
          <cell r="F322">
            <v>0.2</v>
          </cell>
          <cell r="G322">
            <v>164.8</v>
          </cell>
          <cell r="H322">
            <v>141.4</v>
          </cell>
          <cell r="I322">
            <v>117.8</v>
          </cell>
          <cell r="J322">
            <v>100.1</v>
          </cell>
          <cell r="K322">
            <v>73.2</v>
          </cell>
          <cell r="L322">
            <v>62.3</v>
          </cell>
          <cell r="M322">
            <v>45.4</v>
          </cell>
          <cell r="N322">
            <v>36.6</v>
          </cell>
          <cell r="O322">
            <v>26.8</v>
          </cell>
          <cell r="P322">
            <v>22.9</v>
          </cell>
          <cell r="Q322">
            <v>208.79999999999998</v>
          </cell>
        </row>
        <row r="323">
          <cell r="C323">
            <v>136741</v>
          </cell>
          <cell r="D323" t="str">
            <v>בית דגן</v>
          </cell>
          <cell r="E323">
            <v>200</v>
          </cell>
          <cell r="F323">
            <v>0.5</v>
          </cell>
          <cell r="G323">
            <v>146.30000000000001</v>
          </cell>
          <cell r="H323">
            <v>124.6</v>
          </cell>
          <cell r="I323">
            <v>104.5</v>
          </cell>
          <cell r="J323">
            <v>87.6</v>
          </cell>
          <cell r="K323">
            <v>64.7</v>
          </cell>
          <cell r="L323">
            <v>54.6</v>
          </cell>
          <cell r="M323">
            <v>40.299999999999997</v>
          </cell>
          <cell r="N323">
            <v>32.700000000000003</v>
          </cell>
          <cell r="O323">
            <v>24.2</v>
          </cell>
          <cell r="P323">
            <v>20.7</v>
          </cell>
          <cell r="Q323">
            <v>184.79999999999998</v>
          </cell>
        </row>
        <row r="324">
          <cell r="C324">
            <v>136741</v>
          </cell>
          <cell r="D324" t="str">
            <v>בית דגן</v>
          </cell>
          <cell r="E324">
            <v>100</v>
          </cell>
          <cell r="F324">
            <v>1</v>
          </cell>
          <cell r="G324">
            <v>133.1</v>
          </cell>
          <cell r="H324">
            <v>112.6</v>
          </cell>
          <cell r="I324">
            <v>94.9</v>
          </cell>
          <cell r="J324">
            <v>78.8</v>
          </cell>
          <cell r="K324">
            <v>58.6</v>
          </cell>
          <cell r="L324">
            <v>49.1</v>
          </cell>
          <cell r="M324">
            <v>36.6</v>
          </cell>
          <cell r="N324">
            <v>29.9</v>
          </cell>
          <cell r="O324">
            <v>22.2</v>
          </cell>
          <cell r="P324">
            <v>19</v>
          </cell>
          <cell r="Q324">
            <v>168</v>
          </cell>
        </row>
        <row r="325">
          <cell r="C325">
            <v>136741</v>
          </cell>
          <cell r="D325" t="str">
            <v>בית דגן</v>
          </cell>
          <cell r="E325">
            <v>50</v>
          </cell>
          <cell r="F325">
            <v>2</v>
          </cell>
          <cell r="G325">
            <v>120.4</v>
          </cell>
          <cell r="H325">
            <v>101.2</v>
          </cell>
          <cell r="I325">
            <v>85.6</v>
          </cell>
          <cell r="J325">
            <v>70.400000000000006</v>
          </cell>
          <cell r="K325">
            <v>52.7</v>
          </cell>
          <cell r="L325">
            <v>43.9</v>
          </cell>
          <cell r="M325">
            <v>33</v>
          </cell>
          <cell r="N325">
            <v>27.1</v>
          </cell>
          <cell r="O325">
            <v>20.2</v>
          </cell>
          <cell r="P325">
            <v>17.3</v>
          </cell>
          <cell r="Q325">
            <v>150</v>
          </cell>
        </row>
        <row r="326">
          <cell r="C326">
            <v>136741</v>
          </cell>
          <cell r="D326" t="str">
            <v>בית דגן</v>
          </cell>
          <cell r="E326">
            <v>25</v>
          </cell>
          <cell r="F326">
            <v>4</v>
          </cell>
          <cell r="G326">
            <v>108.1</v>
          </cell>
          <cell r="H326">
            <v>90.3</v>
          </cell>
          <cell r="I326">
            <v>76.599999999999994</v>
          </cell>
          <cell r="J326">
            <v>62.4</v>
          </cell>
          <cell r="K326">
            <v>46.9</v>
          </cell>
          <cell r="L326">
            <v>38.9</v>
          </cell>
          <cell r="M326">
            <v>29.5</v>
          </cell>
          <cell r="N326">
            <v>24.3</v>
          </cell>
          <cell r="O326">
            <v>18.2</v>
          </cell>
          <cell r="P326">
            <v>15.6</v>
          </cell>
          <cell r="Q326">
            <v>133.19999999999999</v>
          </cell>
        </row>
        <row r="327">
          <cell r="C327">
            <v>136741</v>
          </cell>
          <cell r="D327" t="str">
            <v>בית דגן</v>
          </cell>
          <cell r="E327">
            <v>20</v>
          </cell>
          <cell r="F327">
            <v>5</v>
          </cell>
          <cell r="G327">
            <v>104.2</v>
          </cell>
          <cell r="H327">
            <v>86.8</v>
          </cell>
          <cell r="I327">
            <v>73.8</v>
          </cell>
          <cell r="J327">
            <v>59.8</v>
          </cell>
          <cell r="K327">
            <v>45.1</v>
          </cell>
          <cell r="L327">
            <v>37.299999999999997</v>
          </cell>
          <cell r="M327">
            <v>28.4</v>
          </cell>
          <cell r="N327">
            <v>23.4</v>
          </cell>
          <cell r="O327">
            <v>17.600000000000001</v>
          </cell>
          <cell r="P327">
            <v>15.1</v>
          </cell>
          <cell r="Q327">
            <v>128.4</v>
          </cell>
        </row>
        <row r="328">
          <cell r="C328">
            <v>136741</v>
          </cell>
          <cell r="D328" t="str">
            <v>בית דגן</v>
          </cell>
          <cell r="E328">
            <v>10</v>
          </cell>
          <cell r="F328">
            <v>10</v>
          </cell>
          <cell r="G328">
            <v>92.3</v>
          </cell>
          <cell r="H328">
            <v>76.2</v>
          </cell>
          <cell r="I328">
            <v>65</v>
          </cell>
          <cell r="J328">
            <v>52.1</v>
          </cell>
          <cell r="K328">
            <v>39.4</v>
          </cell>
          <cell r="L328">
            <v>32.5</v>
          </cell>
          <cell r="M328">
            <v>24.9</v>
          </cell>
          <cell r="N328">
            <v>20.6</v>
          </cell>
          <cell r="O328">
            <v>15.6</v>
          </cell>
          <cell r="P328">
            <v>13.4</v>
          </cell>
          <cell r="Q328">
            <v>111.6</v>
          </cell>
        </row>
        <row r="329">
          <cell r="C329">
            <v>136741</v>
          </cell>
          <cell r="D329" t="str">
            <v>בית דגן</v>
          </cell>
          <cell r="E329">
            <v>5</v>
          </cell>
          <cell r="F329">
            <v>20</v>
          </cell>
          <cell r="G329">
            <v>80.3</v>
          </cell>
          <cell r="H329">
            <v>65.7</v>
          </cell>
          <cell r="I329">
            <v>56.1</v>
          </cell>
          <cell r="J329">
            <v>44.4</v>
          </cell>
          <cell r="K329">
            <v>33.700000000000003</v>
          </cell>
          <cell r="L329">
            <v>27.7</v>
          </cell>
          <cell r="M329">
            <v>21.4</v>
          </cell>
          <cell r="N329">
            <v>17.7</v>
          </cell>
          <cell r="O329">
            <v>13.5</v>
          </cell>
          <cell r="P329">
            <v>11.6</v>
          </cell>
          <cell r="Q329">
            <v>93.6</v>
          </cell>
        </row>
        <row r="330">
          <cell r="C330">
            <v>136741</v>
          </cell>
          <cell r="D330" t="str">
            <v>בית דגן</v>
          </cell>
          <cell r="E330">
            <v>2</v>
          </cell>
          <cell r="F330">
            <v>50</v>
          </cell>
          <cell r="G330">
            <v>63</v>
          </cell>
          <cell r="H330">
            <v>50.6</v>
          </cell>
          <cell r="I330">
            <v>43.2</v>
          </cell>
          <cell r="J330">
            <v>33.4</v>
          </cell>
          <cell r="K330">
            <v>25.4</v>
          </cell>
          <cell r="L330">
            <v>20.9</v>
          </cell>
          <cell r="M330">
            <v>16.2</v>
          </cell>
          <cell r="N330">
            <v>13.4</v>
          </cell>
          <cell r="O330">
            <v>10.4</v>
          </cell>
          <cell r="P330">
            <v>8.8000000000000007</v>
          </cell>
          <cell r="Q330">
            <v>68.399999999999991</v>
          </cell>
        </row>
        <row r="331">
          <cell r="C331">
            <v>136741</v>
          </cell>
          <cell r="D331" t="str">
            <v>בית דגן</v>
          </cell>
          <cell r="E331">
            <v>1.01</v>
          </cell>
          <cell r="F331">
            <v>99</v>
          </cell>
          <cell r="G331">
            <v>37.5</v>
          </cell>
          <cell r="H331">
            <v>28.8</v>
          </cell>
          <cell r="I331">
            <v>23.9</v>
          </cell>
          <cell r="J331">
            <v>17.7</v>
          </cell>
          <cell r="K331">
            <v>12.9</v>
          </cell>
          <cell r="L331">
            <v>11</v>
          </cell>
          <cell r="M331">
            <v>8.1999999999999993</v>
          </cell>
          <cell r="N331">
            <v>6.7</v>
          </cell>
          <cell r="O331">
            <v>5.3</v>
          </cell>
          <cell r="P331">
            <v>4.3</v>
          </cell>
          <cell r="Q331">
            <v>30</v>
          </cell>
        </row>
        <row r="332">
          <cell r="C332">
            <v>136320</v>
          </cell>
          <cell r="D332" t="str">
            <v>תל אביב חוף</v>
          </cell>
          <cell r="E332">
            <v>1000</v>
          </cell>
          <cell r="F332">
            <v>0.1</v>
          </cell>
          <cell r="G332">
            <v>182.8</v>
          </cell>
          <cell r="H332">
            <v>158.19999999999999</v>
          </cell>
          <cell r="I332">
            <v>134.6</v>
          </cell>
          <cell r="J332">
            <v>109.2</v>
          </cell>
          <cell r="K332">
            <v>92.4</v>
          </cell>
          <cell r="L332">
            <v>85.1</v>
          </cell>
          <cell r="M332">
            <v>73</v>
          </cell>
          <cell r="N332">
            <v>65.900000000000006</v>
          </cell>
          <cell r="O332">
            <v>52.4</v>
          </cell>
          <cell r="P332">
            <v>41.2</v>
          </cell>
          <cell r="Q332">
            <v>226.2</v>
          </cell>
        </row>
        <row r="333">
          <cell r="C333">
            <v>136320</v>
          </cell>
          <cell r="D333" t="str">
            <v>תל אביב חוף</v>
          </cell>
          <cell r="E333">
            <v>500</v>
          </cell>
          <cell r="F333">
            <v>0.2</v>
          </cell>
          <cell r="G333">
            <v>167.9</v>
          </cell>
          <cell r="H333">
            <v>143.1</v>
          </cell>
          <cell r="I333">
            <v>121.9</v>
          </cell>
          <cell r="J333">
            <v>98.9</v>
          </cell>
          <cell r="K333">
            <v>82.7</v>
          </cell>
          <cell r="L333">
            <v>75.2</v>
          </cell>
          <cell r="M333">
            <v>63.2</v>
          </cell>
          <cell r="N333">
            <v>56.7</v>
          </cell>
          <cell r="O333">
            <v>44.8</v>
          </cell>
          <cell r="P333">
            <v>35.700000000000003</v>
          </cell>
          <cell r="Q333">
            <v>206.28</v>
          </cell>
        </row>
        <row r="334">
          <cell r="C334">
            <v>136320</v>
          </cell>
          <cell r="D334" t="str">
            <v>תל אביב חוף</v>
          </cell>
          <cell r="E334">
            <v>200</v>
          </cell>
          <cell r="F334">
            <v>0.5</v>
          </cell>
          <cell r="G334">
            <v>149.1</v>
          </cell>
          <cell r="H334">
            <v>124.7</v>
          </cell>
          <cell r="I334">
            <v>106.3</v>
          </cell>
          <cell r="J334">
            <v>86.3</v>
          </cell>
          <cell r="K334">
            <v>71</v>
          </cell>
          <cell r="L334">
            <v>63.4</v>
          </cell>
          <cell r="M334">
            <v>52</v>
          </cell>
          <cell r="N334">
            <v>46.2</v>
          </cell>
          <cell r="O334">
            <v>36.1</v>
          </cell>
          <cell r="P334">
            <v>29.2</v>
          </cell>
          <cell r="Q334">
            <v>181.32</v>
          </cell>
        </row>
        <row r="335">
          <cell r="C335">
            <v>136320</v>
          </cell>
          <cell r="D335" t="str">
            <v>תל אביב חוף</v>
          </cell>
          <cell r="E335">
            <v>100</v>
          </cell>
          <cell r="F335">
            <v>1</v>
          </cell>
          <cell r="G335">
            <v>135.5</v>
          </cell>
          <cell r="H335">
            <v>111.8</v>
          </cell>
          <cell r="I335">
            <v>95.4</v>
          </cell>
          <cell r="J335">
            <v>77.3</v>
          </cell>
          <cell r="K335">
            <v>62.8</v>
          </cell>
          <cell r="L335">
            <v>55.3</v>
          </cell>
          <cell r="M335">
            <v>44.5</v>
          </cell>
          <cell r="N335">
            <v>39.200000000000003</v>
          </cell>
          <cell r="O335">
            <v>30.4</v>
          </cell>
          <cell r="P335">
            <v>24.9</v>
          </cell>
          <cell r="Q335">
            <v>163.19999999999999</v>
          </cell>
        </row>
        <row r="336">
          <cell r="C336">
            <v>136320</v>
          </cell>
          <cell r="D336" t="str">
            <v>תל אביב חוף</v>
          </cell>
          <cell r="E336">
            <v>50</v>
          </cell>
          <cell r="F336">
            <v>2</v>
          </cell>
          <cell r="G336">
            <v>122.4</v>
          </cell>
          <cell r="H336">
            <v>99.6</v>
          </cell>
          <cell r="I336">
            <v>85</v>
          </cell>
          <cell r="J336">
            <v>68.7</v>
          </cell>
          <cell r="K336">
            <v>55.2</v>
          </cell>
          <cell r="L336">
            <v>48</v>
          </cell>
          <cell r="M336">
            <v>37.9</v>
          </cell>
          <cell r="N336">
            <v>33.1</v>
          </cell>
          <cell r="O336">
            <v>25.5</v>
          </cell>
          <cell r="P336">
            <v>21.1</v>
          </cell>
          <cell r="Q336">
            <v>145.79999999999998</v>
          </cell>
        </row>
        <row r="337">
          <cell r="C337">
            <v>136320</v>
          </cell>
          <cell r="D337" t="str">
            <v>תל אביב חוף</v>
          </cell>
          <cell r="E337">
            <v>25</v>
          </cell>
          <cell r="F337">
            <v>4</v>
          </cell>
          <cell r="G337">
            <v>109.7</v>
          </cell>
          <cell r="H337">
            <v>88.1</v>
          </cell>
          <cell r="I337">
            <v>75.2</v>
          </cell>
          <cell r="J337">
            <v>60.5</v>
          </cell>
          <cell r="K337">
            <v>48.1</v>
          </cell>
          <cell r="L337">
            <v>41.2</v>
          </cell>
          <cell r="M337">
            <v>32</v>
          </cell>
          <cell r="N337">
            <v>27.6</v>
          </cell>
          <cell r="O337">
            <v>21.1</v>
          </cell>
          <cell r="P337">
            <v>17.7</v>
          </cell>
          <cell r="Q337">
            <v>128.88</v>
          </cell>
        </row>
        <row r="338">
          <cell r="C338">
            <v>136320</v>
          </cell>
          <cell r="D338" t="str">
            <v>תל אביב חוף</v>
          </cell>
          <cell r="E338">
            <v>20</v>
          </cell>
          <cell r="F338">
            <v>5</v>
          </cell>
          <cell r="G338">
            <v>105.7</v>
          </cell>
          <cell r="H338">
            <v>84.5</v>
          </cell>
          <cell r="I338">
            <v>72.099999999999994</v>
          </cell>
          <cell r="J338">
            <v>58</v>
          </cell>
          <cell r="K338">
            <v>45.9</v>
          </cell>
          <cell r="L338">
            <v>39.1</v>
          </cell>
          <cell r="M338">
            <v>30.2</v>
          </cell>
          <cell r="N338">
            <v>26</v>
          </cell>
          <cell r="O338">
            <v>19.8</v>
          </cell>
          <cell r="P338">
            <v>16.7</v>
          </cell>
          <cell r="Q338">
            <v>123.48</v>
          </cell>
        </row>
        <row r="339">
          <cell r="C339">
            <v>136320</v>
          </cell>
          <cell r="D339" t="str">
            <v>תל אביב חוף</v>
          </cell>
          <cell r="E339">
            <v>10</v>
          </cell>
          <cell r="F339">
            <v>10</v>
          </cell>
          <cell r="G339">
            <v>93.3</v>
          </cell>
          <cell r="H339">
            <v>73.7</v>
          </cell>
          <cell r="I339">
            <v>62.7</v>
          </cell>
          <cell r="J339">
            <v>50.1</v>
          </cell>
          <cell r="K339">
            <v>39.200000000000003</v>
          </cell>
          <cell r="L339">
            <v>33</v>
          </cell>
          <cell r="M339">
            <v>25</v>
          </cell>
          <cell r="N339">
            <v>21.3</v>
          </cell>
          <cell r="O339">
            <v>16.2</v>
          </cell>
          <cell r="P339">
            <v>13.7</v>
          </cell>
          <cell r="Q339">
            <v>106.91999999999999</v>
          </cell>
        </row>
        <row r="340">
          <cell r="C340">
            <v>136320</v>
          </cell>
          <cell r="D340" t="str">
            <v>תל אביב חוף</v>
          </cell>
          <cell r="E340">
            <v>5</v>
          </cell>
          <cell r="F340">
            <v>20</v>
          </cell>
          <cell r="G340">
            <v>80.7</v>
          </cell>
          <cell r="H340">
            <v>63.1</v>
          </cell>
          <cell r="I340">
            <v>53.5</v>
          </cell>
          <cell r="J340">
            <v>42.4</v>
          </cell>
          <cell r="K340">
            <v>32.700000000000003</v>
          </cell>
          <cell r="L340">
            <v>27.2</v>
          </cell>
          <cell r="M340">
            <v>20.2</v>
          </cell>
          <cell r="N340">
            <v>17</v>
          </cell>
          <cell r="O340">
            <v>12.8</v>
          </cell>
          <cell r="P340">
            <v>10.9</v>
          </cell>
          <cell r="Q340">
            <v>90.11999999999999</v>
          </cell>
        </row>
        <row r="341">
          <cell r="C341">
            <v>136320</v>
          </cell>
          <cell r="D341" t="str">
            <v>תל אביב חוף</v>
          </cell>
          <cell r="E341">
            <v>2</v>
          </cell>
          <cell r="F341">
            <v>50</v>
          </cell>
          <cell r="G341">
            <v>62.4</v>
          </cell>
          <cell r="H341">
            <v>48.4</v>
          </cell>
          <cell r="I341">
            <v>40.700000000000003</v>
          </cell>
          <cell r="J341">
            <v>31.4</v>
          </cell>
          <cell r="K341">
            <v>23.9</v>
          </cell>
          <cell r="L341">
            <v>19.5</v>
          </cell>
          <cell r="M341">
            <v>14.2</v>
          </cell>
          <cell r="N341">
            <v>11.7</v>
          </cell>
          <cell r="O341">
            <v>8.8000000000000007</v>
          </cell>
          <cell r="P341">
            <v>7.4</v>
          </cell>
          <cell r="Q341">
            <v>65.759999999999991</v>
          </cell>
        </row>
        <row r="342">
          <cell r="C342">
            <v>136320</v>
          </cell>
          <cell r="D342" t="str">
            <v>תל אביב חוף</v>
          </cell>
          <cell r="E342">
            <v>1.01</v>
          </cell>
          <cell r="F342">
            <v>99</v>
          </cell>
          <cell r="G342">
            <v>34.700000000000003</v>
          </cell>
          <cell r="H342">
            <v>28.3</v>
          </cell>
          <cell r="I342">
            <v>22.7</v>
          </cell>
          <cell r="J342">
            <v>15.8</v>
          </cell>
          <cell r="K342">
            <v>12.1</v>
          </cell>
          <cell r="L342">
            <v>9.8000000000000007</v>
          </cell>
          <cell r="M342">
            <v>7.3</v>
          </cell>
          <cell r="N342">
            <v>5.7</v>
          </cell>
          <cell r="O342">
            <v>4.4000000000000004</v>
          </cell>
          <cell r="P342">
            <v>3.4</v>
          </cell>
          <cell r="Q342">
            <v>29.879999999999995</v>
          </cell>
        </row>
        <row r="343">
          <cell r="C343">
            <v>247430</v>
          </cell>
          <cell r="D343" t="str">
            <v>ערוב</v>
          </cell>
          <cell r="E343">
            <v>1000</v>
          </cell>
          <cell r="F343">
            <v>0.1</v>
          </cell>
          <cell r="G343">
            <v>158.19999999999999</v>
          </cell>
          <cell r="H343">
            <v>117.4</v>
          </cell>
          <cell r="I343">
            <v>100.6</v>
          </cell>
          <cell r="J343">
            <v>83.9</v>
          </cell>
          <cell r="K343">
            <v>62.4</v>
          </cell>
          <cell r="L343">
            <v>46.9</v>
          </cell>
          <cell r="M343">
            <v>29.8</v>
          </cell>
          <cell r="N343">
            <v>23.6</v>
          </cell>
          <cell r="O343">
            <v>16.7</v>
          </cell>
          <cell r="P343">
            <v>14.8</v>
          </cell>
          <cell r="Q343">
            <v>0</v>
          </cell>
        </row>
        <row r="344">
          <cell r="C344">
            <v>247430</v>
          </cell>
          <cell r="D344" t="str">
            <v>ערוב</v>
          </cell>
          <cell r="E344">
            <v>500</v>
          </cell>
          <cell r="F344">
            <v>0.2</v>
          </cell>
          <cell r="G344">
            <v>140.80000000000001</v>
          </cell>
          <cell r="H344">
            <v>105.4</v>
          </cell>
          <cell r="I344">
            <v>90.2</v>
          </cell>
          <cell r="J344">
            <v>74.599999999999994</v>
          </cell>
          <cell r="K344">
            <v>55.6</v>
          </cell>
          <cell r="L344">
            <v>42.4</v>
          </cell>
          <cell r="M344">
            <v>27.7</v>
          </cell>
          <cell r="N344">
            <v>22.1</v>
          </cell>
          <cell r="O344">
            <v>15.8</v>
          </cell>
          <cell r="P344">
            <v>13.9</v>
          </cell>
          <cell r="Q344">
            <v>0</v>
          </cell>
        </row>
        <row r="345">
          <cell r="C345">
            <v>247430</v>
          </cell>
          <cell r="D345" t="str">
            <v>ערוב</v>
          </cell>
          <cell r="E345">
            <v>200</v>
          </cell>
          <cell r="F345">
            <v>0.5</v>
          </cell>
          <cell r="G345">
            <v>119.9</v>
          </cell>
          <cell r="H345">
            <v>90.7</v>
          </cell>
          <cell r="I345">
            <v>77.5</v>
          </cell>
          <cell r="J345">
            <v>63.3</v>
          </cell>
          <cell r="K345">
            <v>47.3</v>
          </cell>
          <cell r="L345">
            <v>36.700000000000003</v>
          </cell>
          <cell r="M345">
            <v>24.9</v>
          </cell>
          <cell r="N345">
            <v>20.2</v>
          </cell>
          <cell r="O345">
            <v>14.6</v>
          </cell>
          <cell r="P345">
            <v>12.9</v>
          </cell>
          <cell r="Q345">
            <v>0</v>
          </cell>
        </row>
        <row r="346">
          <cell r="C346">
            <v>247430</v>
          </cell>
          <cell r="D346" t="str">
            <v>ערוב</v>
          </cell>
          <cell r="E346">
            <v>100</v>
          </cell>
          <cell r="F346">
            <v>1</v>
          </cell>
          <cell r="G346">
            <v>105.3</v>
          </cell>
          <cell r="H346">
            <v>80.400000000000006</v>
          </cell>
          <cell r="I346">
            <v>68.599999999999994</v>
          </cell>
          <cell r="J346">
            <v>55.5</v>
          </cell>
          <cell r="K346">
            <v>41.6</v>
          </cell>
          <cell r="L346">
            <v>32.799999999999997</v>
          </cell>
          <cell r="M346">
            <v>22.9</v>
          </cell>
          <cell r="N346">
            <v>18.7</v>
          </cell>
          <cell r="O346">
            <v>13.7</v>
          </cell>
          <cell r="P346">
            <v>12</v>
          </cell>
          <cell r="Q346">
            <v>0</v>
          </cell>
        </row>
        <row r="347">
          <cell r="C347">
            <v>247430</v>
          </cell>
          <cell r="D347" t="str">
            <v>ערוב</v>
          </cell>
          <cell r="E347">
            <v>50</v>
          </cell>
          <cell r="F347">
            <v>2</v>
          </cell>
          <cell r="G347">
            <v>91.7</v>
          </cell>
          <cell r="H347">
            <v>70.7</v>
          </cell>
          <cell r="I347">
            <v>60.2</v>
          </cell>
          <cell r="J347">
            <v>48.3</v>
          </cell>
          <cell r="K347">
            <v>36.299999999999997</v>
          </cell>
          <cell r="L347">
            <v>29</v>
          </cell>
          <cell r="M347">
            <v>20.8</v>
          </cell>
          <cell r="N347">
            <v>17.2</v>
          </cell>
          <cell r="O347">
            <v>12.8</v>
          </cell>
          <cell r="P347">
            <v>11.2</v>
          </cell>
          <cell r="Q347">
            <v>0</v>
          </cell>
        </row>
        <row r="348">
          <cell r="C348">
            <v>247430</v>
          </cell>
          <cell r="D348" t="str">
            <v>ערוב</v>
          </cell>
          <cell r="E348">
            <v>25</v>
          </cell>
          <cell r="F348">
            <v>4</v>
          </cell>
          <cell r="G348">
            <v>79</v>
          </cell>
          <cell r="H348">
            <v>61.4</v>
          </cell>
          <cell r="I348">
            <v>52.3</v>
          </cell>
          <cell r="J348">
            <v>41.6</v>
          </cell>
          <cell r="K348">
            <v>31.4</v>
          </cell>
          <cell r="L348">
            <v>25.4</v>
          </cell>
          <cell r="M348">
            <v>18.8</v>
          </cell>
          <cell r="N348">
            <v>15.7</v>
          </cell>
          <cell r="O348">
            <v>11.8</v>
          </cell>
          <cell r="P348">
            <v>10.3</v>
          </cell>
          <cell r="Q348">
            <v>0</v>
          </cell>
        </row>
        <row r="349">
          <cell r="C349">
            <v>247430</v>
          </cell>
          <cell r="D349" t="str">
            <v>ערוב</v>
          </cell>
          <cell r="E349">
            <v>20</v>
          </cell>
          <cell r="F349">
            <v>5</v>
          </cell>
          <cell r="G349">
            <v>75</v>
          </cell>
          <cell r="H349">
            <v>58.6</v>
          </cell>
          <cell r="I349">
            <v>49.8</v>
          </cell>
          <cell r="J349">
            <v>39.5</v>
          </cell>
          <cell r="K349">
            <v>29.9</v>
          </cell>
          <cell r="L349">
            <v>24.3</v>
          </cell>
          <cell r="M349">
            <v>18.100000000000001</v>
          </cell>
          <cell r="N349">
            <v>15.2</v>
          </cell>
          <cell r="O349">
            <v>11.5</v>
          </cell>
          <cell r="P349">
            <v>10</v>
          </cell>
          <cell r="Q349">
            <v>0</v>
          </cell>
        </row>
        <row r="350">
          <cell r="C350">
            <v>247430</v>
          </cell>
          <cell r="D350" t="str">
            <v>ערוב</v>
          </cell>
          <cell r="E350">
            <v>10</v>
          </cell>
          <cell r="F350">
            <v>10</v>
          </cell>
          <cell r="G350">
            <v>63.2</v>
          </cell>
          <cell r="H350">
            <v>49.9</v>
          </cell>
          <cell r="I350">
            <v>42.4</v>
          </cell>
          <cell r="J350">
            <v>33.299999999999997</v>
          </cell>
          <cell r="K350">
            <v>25.3</v>
          </cell>
          <cell r="L350">
            <v>20.8</v>
          </cell>
          <cell r="M350">
            <v>16</v>
          </cell>
          <cell r="N350">
            <v>13.7</v>
          </cell>
          <cell r="O350">
            <v>10.5</v>
          </cell>
          <cell r="P350">
            <v>9.1</v>
          </cell>
          <cell r="Q350">
            <v>0</v>
          </cell>
        </row>
        <row r="351">
          <cell r="C351">
            <v>247430</v>
          </cell>
          <cell r="D351" t="str">
            <v>ערוב</v>
          </cell>
          <cell r="E351">
            <v>5</v>
          </cell>
          <cell r="F351">
            <v>20</v>
          </cell>
          <cell r="G351">
            <v>51.8</v>
          </cell>
          <cell r="H351">
            <v>41.3</v>
          </cell>
          <cell r="I351">
            <v>35.200000000000003</v>
          </cell>
          <cell r="J351">
            <v>27.3</v>
          </cell>
          <cell r="K351">
            <v>20.8</v>
          </cell>
          <cell r="L351">
            <v>17.5</v>
          </cell>
          <cell r="M351">
            <v>13.8</v>
          </cell>
          <cell r="N351">
            <v>11.9</v>
          </cell>
          <cell r="O351">
            <v>9.4</v>
          </cell>
          <cell r="P351">
            <v>8.1</v>
          </cell>
          <cell r="Q351">
            <v>0</v>
          </cell>
        </row>
        <row r="352">
          <cell r="C352">
            <v>247430</v>
          </cell>
          <cell r="D352" t="str">
            <v>ערוב</v>
          </cell>
          <cell r="E352">
            <v>2</v>
          </cell>
          <cell r="F352">
            <v>50</v>
          </cell>
          <cell r="G352">
            <v>36.299999999999997</v>
          </cell>
          <cell r="H352">
            <v>29.5</v>
          </cell>
          <cell r="I352">
            <v>25.1</v>
          </cell>
          <cell r="J352">
            <v>19.3</v>
          </cell>
          <cell r="K352">
            <v>14.9</v>
          </cell>
          <cell r="L352">
            <v>12.7</v>
          </cell>
          <cell r="M352">
            <v>10.4</v>
          </cell>
          <cell r="N352">
            <v>9.3000000000000007</v>
          </cell>
          <cell r="O352">
            <v>7.5</v>
          </cell>
          <cell r="P352">
            <v>6.4</v>
          </cell>
          <cell r="Q352">
            <v>0</v>
          </cell>
        </row>
        <row r="353">
          <cell r="C353">
            <v>247430</v>
          </cell>
          <cell r="D353" t="str">
            <v>ערוב</v>
          </cell>
          <cell r="E353">
            <v>1.01</v>
          </cell>
          <cell r="F353">
            <v>99</v>
          </cell>
          <cell r="G353">
            <v>16</v>
          </cell>
          <cell r="H353">
            <v>13.4</v>
          </cell>
          <cell r="I353">
            <v>11.6</v>
          </cell>
          <cell r="J353">
            <v>8.9</v>
          </cell>
          <cell r="K353">
            <v>7</v>
          </cell>
          <cell r="L353">
            <v>6.1</v>
          </cell>
          <cell r="M353">
            <v>4.8</v>
          </cell>
          <cell r="N353">
            <v>4.5999999999999996</v>
          </cell>
          <cell r="O353">
            <v>4</v>
          </cell>
          <cell r="P353">
            <v>3.4</v>
          </cell>
          <cell r="Q353">
            <v>0</v>
          </cell>
        </row>
        <row r="354">
          <cell r="C354">
            <v>140198</v>
          </cell>
          <cell r="D354" t="str">
            <v>קבוצת יבנה</v>
          </cell>
          <cell r="E354">
            <v>1000</v>
          </cell>
          <cell r="F354">
            <v>0.1</v>
          </cell>
          <cell r="G354">
            <v>198</v>
          </cell>
          <cell r="H354">
            <v>192</v>
          </cell>
          <cell r="I354">
            <v>164.4</v>
          </cell>
          <cell r="J354">
            <v>128</v>
          </cell>
          <cell r="K354">
            <v>89.4</v>
          </cell>
          <cell r="L354">
            <v>72.8</v>
          </cell>
          <cell r="M354">
            <v>62.3</v>
          </cell>
          <cell r="N354">
            <v>60.5</v>
          </cell>
          <cell r="O354">
            <v>43.6</v>
          </cell>
          <cell r="P354">
            <v>40.700000000000003</v>
          </cell>
          <cell r="Q354">
            <v>235.43999999999997</v>
          </cell>
        </row>
        <row r="355">
          <cell r="C355">
            <v>140198</v>
          </cell>
          <cell r="D355" t="str">
            <v>קבוצת יבנה</v>
          </cell>
          <cell r="E355">
            <v>500</v>
          </cell>
          <cell r="F355">
            <v>0.2</v>
          </cell>
          <cell r="G355">
            <v>181.5</v>
          </cell>
          <cell r="H355">
            <v>172.9</v>
          </cell>
          <cell r="I355">
            <v>148.80000000000001</v>
          </cell>
          <cell r="J355">
            <v>116.2</v>
          </cell>
          <cell r="K355">
            <v>82</v>
          </cell>
          <cell r="L355">
            <v>66.7</v>
          </cell>
          <cell r="M355">
            <v>56.6</v>
          </cell>
          <cell r="N355">
            <v>53.8</v>
          </cell>
          <cell r="O355">
            <v>39.200000000000003</v>
          </cell>
          <cell r="P355">
            <v>36.200000000000003</v>
          </cell>
          <cell r="Q355">
            <v>217.68</v>
          </cell>
        </row>
        <row r="356">
          <cell r="C356">
            <v>140198</v>
          </cell>
          <cell r="D356" t="str">
            <v>קבוצת יבנה</v>
          </cell>
          <cell r="E356">
            <v>200</v>
          </cell>
          <cell r="F356">
            <v>0.5</v>
          </cell>
          <cell r="G356">
            <v>160.5</v>
          </cell>
          <cell r="H356">
            <v>149.19999999999999</v>
          </cell>
          <cell r="I356">
            <v>129.19999999999999</v>
          </cell>
          <cell r="J356">
            <v>101.4</v>
          </cell>
          <cell r="K356">
            <v>72.5</v>
          </cell>
          <cell r="L356">
            <v>58.9</v>
          </cell>
          <cell r="M356">
            <v>49.3</v>
          </cell>
          <cell r="N356">
            <v>45.7</v>
          </cell>
          <cell r="O356">
            <v>33.700000000000003</v>
          </cell>
          <cell r="P356">
            <v>30.7</v>
          </cell>
          <cell r="Q356">
            <v>194.76000000000002</v>
          </cell>
        </row>
        <row r="357">
          <cell r="C357">
            <v>140198</v>
          </cell>
          <cell r="D357" t="str">
            <v>קבוצת יבנה</v>
          </cell>
          <cell r="E357">
            <v>100</v>
          </cell>
          <cell r="F357">
            <v>1</v>
          </cell>
          <cell r="G357">
            <v>145.1</v>
          </cell>
          <cell r="H357">
            <v>132.4</v>
          </cell>
          <cell r="I357">
            <v>115.1</v>
          </cell>
          <cell r="J357">
            <v>90.6</v>
          </cell>
          <cell r="K357">
            <v>65.400000000000006</v>
          </cell>
          <cell r="L357">
            <v>53.1</v>
          </cell>
          <cell r="M357">
            <v>44.1</v>
          </cell>
          <cell r="N357">
            <v>40</v>
          </cell>
          <cell r="O357">
            <v>29.8</v>
          </cell>
          <cell r="P357">
            <v>26.8</v>
          </cell>
          <cell r="Q357">
            <v>177.6</v>
          </cell>
        </row>
        <row r="358">
          <cell r="C358">
            <v>140198</v>
          </cell>
          <cell r="D358" t="str">
            <v>קבוצת יבנה</v>
          </cell>
          <cell r="E358">
            <v>50</v>
          </cell>
          <cell r="F358">
            <v>2</v>
          </cell>
          <cell r="G358">
            <v>130.1</v>
          </cell>
          <cell r="H358">
            <v>116.4</v>
          </cell>
          <cell r="I358">
            <v>101.6</v>
          </cell>
          <cell r="J358">
            <v>80.099999999999994</v>
          </cell>
          <cell r="K358">
            <v>58.4</v>
          </cell>
          <cell r="L358">
            <v>47.4</v>
          </cell>
          <cell r="M358">
            <v>39</v>
          </cell>
          <cell r="N358">
            <v>34.700000000000003</v>
          </cell>
          <cell r="O358">
            <v>26.2</v>
          </cell>
          <cell r="P358">
            <v>23.2</v>
          </cell>
          <cell r="Q358">
            <v>160.43999999999997</v>
          </cell>
        </row>
        <row r="359">
          <cell r="C359">
            <v>140198</v>
          </cell>
          <cell r="D359" t="str">
            <v>קבוצת יבנה</v>
          </cell>
          <cell r="E359">
            <v>25</v>
          </cell>
          <cell r="F359">
            <v>4</v>
          </cell>
          <cell r="G359">
            <v>115.4</v>
          </cell>
          <cell r="H359">
            <v>101.2</v>
          </cell>
          <cell r="I359">
            <v>88.4</v>
          </cell>
          <cell r="J359">
            <v>69.900000000000006</v>
          </cell>
          <cell r="K359">
            <v>51.5</v>
          </cell>
          <cell r="L359">
            <v>41.8</v>
          </cell>
          <cell r="M359">
            <v>34.1</v>
          </cell>
          <cell r="N359">
            <v>29.7</v>
          </cell>
          <cell r="O359">
            <v>22.6</v>
          </cell>
          <cell r="P359">
            <v>19.899999999999999</v>
          </cell>
          <cell r="Q359">
            <v>143.28</v>
          </cell>
        </row>
        <row r="360">
          <cell r="C360">
            <v>140198</v>
          </cell>
          <cell r="D360" t="str">
            <v>קבוצת יבנה</v>
          </cell>
          <cell r="E360">
            <v>20</v>
          </cell>
          <cell r="F360">
            <v>5</v>
          </cell>
          <cell r="G360">
            <v>110.7</v>
          </cell>
          <cell r="H360">
            <v>96.5</v>
          </cell>
          <cell r="I360">
            <v>84.3</v>
          </cell>
          <cell r="J360">
            <v>66.599999999999994</v>
          </cell>
          <cell r="K360">
            <v>49.3</v>
          </cell>
          <cell r="L360">
            <v>40</v>
          </cell>
          <cell r="M360">
            <v>32.5</v>
          </cell>
          <cell r="N360">
            <v>28.2</v>
          </cell>
          <cell r="O360">
            <v>21.5</v>
          </cell>
          <cell r="P360">
            <v>18.8</v>
          </cell>
          <cell r="Q360">
            <v>137.76</v>
          </cell>
        </row>
        <row r="361">
          <cell r="C361">
            <v>140198</v>
          </cell>
          <cell r="D361" t="str">
            <v>קבוצת יבנה</v>
          </cell>
          <cell r="E361">
            <v>10</v>
          </cell>
          <cell r="F361">
            <v>10</v>
          </cell>
          <cell r="G361">
            <v>96</v>
          </cell>
          <cell r="H361">
            <v>81.900000000000006</v>
          </cell>
          <cell r="I361">
            <v>71.599999999999994</v>
          </cell>
          <cell r="J361">
            <v>56.6</v>
          </cell>
          <cell r="K361">
            <v>42.4</v>
          </cell>
          <cell r="L361">
            <v>34.4</v>
          </cell>
          <cell r="M361">
            <v>27.7</v>
          </cell>
          <cell r="N361">
            <v>23.6</v>
          </cell>
          <cell r="O361">
            <v>18.2</v>
          </cell>
          <cell r="P361">
            <v>15.7</v>
          </cell>
          <cell r="Q361">
            <v>120.24</v>
          </cell>
        </row>
        <row r="362">
          <cell r="C362">
            <v>140198</v>
          </cell>
          <cell r="D362" t="str">
            <v>קבוצת יבנה</v>
          </cell>
          <cell r="E362">
            <v>5</v>
          </cell>
          <cell r="F362">
            <v>20</v>
          </cell>
          <cell r="G362">
            <v>81</v>
          </cell>
          <cell r="H362">
            <v>67.599999999999994</v>
          </cell>
          <cell r="I362">
            <v>58.9</v>
          </cell>
          <cell r="J362">
            <v>46.5</v>
          </cell>
          <cell r="K362">
            <v>35.200000000000003</v>
          </cell>
          <cell r="L362">
            <v>28.7</v>
          </cell>
          <cell r="M362">
            <v>22.9</v>
          </cell>
          <cell r="N362">
            <v>19.100000000000001</v>
          </cell>
          <cell r="O362">
            <v>14.9</v>
          </cell>
          <cell r="P362">
            <v>12.7</v>
          </cell>
          <cell r="Q362">
            <v>101.88000000000001</v>
          </cell>
        </row>
        <row r="363">
          <cell r="C363">
            <v>140198</v>
          </cell>
          <cell r="D363" t="str">
            <v>קבוצת יבנה</v>
          </cell>
          <cell r="E363">
            <v>2</v>
          </cell>
          <cell r="F363">
            <v>50</v>
          </cell>
          <cell r="G363">
            <v>58.8</v>
          </cell>
          <cell r="H363">
            <v>47.5</v>
          </cell>
          <cell r="I363">
            <v>40.700000000000003</v>
          </cell>
          <cell r="J363">
            <v>32</v>
          </cell>
          <cell r="K363">
            <v>24.6</v>
          </cell>
          <cell r="L363">
            <v>20.2</v>
          </cell>
          <cell r="M363">
            <v>15.9</v>
          </cell>
          <cell r="N363">
            <v>13.1</v>
          </cell>
          <cell r="O363">
            <v>10.199999999999999</v>
          </cell>
          <cell r="P363">
            <v>8.5</v>
          </cell>
          <cell r="Q363">
            <v>74.040000000000006</v>
          </cell>
        </row>
        <row r="364">
          <cell r="C364">
            <v>140198</v>
          </cell>
          <cell r="D364" t="str">
            <v>קבוצת יבנה</v>
          </cell>
          <cell r="E364">
            <v>1.01</v>
          </cell>
          <cell r="F364">
            <v>99</v>
          </cell>
          <cell r="G364">
            <v>25.4</v>
          </cell>
          <cell r="H364">
            <v>19.899999999999999</v>
          </cell>
          <cell r="I364">
            <v>15.5</v>
          </cell>
          <cell r="J364">
            <v>11.5</v>
          </cell>
          <cell r="K364">
            <v>8.9</v>
          </cell>
          <cell r="L364">
            <v>7.7</v>
          </cell>
          <cell r="M364">
            <v>6</v>
          </cell>
          <cell r="N364">
            <v>5.3</v>
          </cell>
          <cell r="O364">
            <v>3.9</v>
          </cell>
          <cell r="P364">
            <v>3.2</v>
          </cell>
          <cell r="Q364">
            <v>30.12</v>
          </cell>
        </row>
        <row r="365">
          <cell r="C365">
            <v>140025</v>
          </cell>
          <cell r="D365" t="str">
            <v>אשדוד נמל</v>
          </cell>
          <cell r="E365">
            <v>1000</v>
          </cell>
          <cell r="F365">
            <v>0.1</v>
          </cell>
          <cell r="G365">
            <v>177.9</v>
          </cell>
          <cell r="H365">
            <v>132.19999999999999</v>
          </cell>
          <cell r="I365">
            <v>116.5</v>
          </cell>
          <cell r="J365">
            <v>100</v>
          </cell>
          <cell r="K365">
            <v>78.900000000000006</v>
          </cell>
          <cell r="L365">
            <v>62</v>
          </cell>
          <cell r="M365">
            <v>44.4</v>
          </cell>
          <cell r="N365">
            <v>35.5</v>
          </cell>
          <cell r="O365">
            <v>29.6</v>
          </cell>
          <cell r="P365">
            <v>23.6</v>
          </cell>
          <cell r="Q365">
            <v>258</v>
          </cell>
        </row>
        <row r="366">
          <cell r="C366">
            <v>140025</v>
          </cell>
          <cell r="D366" t="str">
            <v>אשדוד נמל</v>
          </cell>
          <cell r="E366">
            <v>500</v>
          </cell>
          <cell r="F366">
            <v>0.2</v>
          </cell>
          <cell r="G366">
            <v>163.1</v>
          </cell>
          <cell r="H366">
            <v>122.8</v>
          </cell>
          <cell r="I366">
            <v>107.8</v>
          </cell>
          <cell r="J366">
            <v>91.9</v>
          </cell>
          <cell r="K366">
            <v>72.2</v>
          </cell>
          <cell r="L366">
            <v>57.1</v>
          </cell>
          <cell r="M366">
            <v>41.2</v>
          </cell>
          <cell r="N366">
            <v>33.1</v>
          </cell>
          <cell r="O366">
            <v>27.4</v>
          </cell>
          <cell r="P366">
            <v>21.9</v>
          </cell>
          <cell r="Q366">
            <v>228</v>
          </cell>
        </row>
        <row r="367">
          <cell r="C367">
            <v>140025</v>
          </cell>
          <cell r="D367" t="str">
            <v>אשדוד נמל</v>
          </cell>
          <cell r="E367">
            <v>200</v>
          </cell>
          <cell r="F367">
            <v>0.5</v>
          </cell>
          <cell r="G367">
            <v>144.6</v>
          </cell>
          <cell r="H367">
            <v>110.6</v>
          </cell>
          <cell r="I367">
            <v>96.7</v>
          </cell>
          <cell r="J367">
            <v>81.5</v>
          </cell>
          <cell r="K367">
            <v>63.7</v>
          </cell>
          <cell r="L367">
            <v>50.8</v>
          </cell>
          <cell r="M367">
            <v>37</v>
          </cell>
          <cell r="N367">
            <v>30</v>
          </cell>
          <cell r="O367">
            <v>24.5</v>
          </cell>
          <cell r="P367">
            <v>19.600000000000001</v>
          </cell>
          <cell r="Q367">
            <v>192</v>
          </cell>
        </row>
        <row r="368">
          <cell r="C368">
            <v>140025</v>
          </cell>
          <cell r="D368" t="str">
            <v>אשדוד נמל</v>
          </cell>
          <cell r="E368">
            <v>100</v>
          </cell>
          <cell r="F368">
            <v>1</v>
          </cell>
          <cell r="G368">
            <v>131.19999999999999</v>
          </cell>
          <cell r="H368">
            <v>101.6</v>
          </cell>
          <cell r="I368">
            <v>88.5</v>
          </cell>
          <cell r="J368">
            <v>73.900000000000006</v>
          </cell>
          <cell r="K368">
            <v>57.5</v>
          </cell>
          <cell r="L368">
            <v>46.1</v>
          </cell>
          <cell r="M368">
            <v>33.799999999999997</v>
          </cell>
          <cell r="N368">
            <v>27.6</v>
          </cell>
          <cell r="O368">
            <v>22.4</v>
          </cell>
          <cell r="P368">
            <v>17.899999999999999</v>
          </cell>
          <cell r="Q368">
            <v>168</v>
          </cell>
        </row>
        <row r="369">
          <cell r="C369">
            <v>140025</v>
          </cell>
          <cell r="D369" t="str">
            <v>אשדוד נמל</v>
          </cell>
          <cell r="E369">
            <v>50</v>
          </cell>
          <cell r="F369">
            <v>2</v>
          </cell>
          <cell r="G369">
            <v>118.4</v>
          </cell>
          <cell r="H369">
            <v>92.8</v>
          </cell>
          <cell r="I369">
            <v>80.400000000000006</v>
          </cell>
          <cell r="J369">
            <v>66.5</v>
          </cell>
          <cell r="K369">
            <v>51.5</v>
          </cell>
          <cell r="L369">
            <v>41.6</v>
          </cell>
          <cell r="M369">
            <v>30.7</v>
          </cell>
          <cell r="N369">
            <v>25.1</v>
          </cell>
          <cell r="O369">
            <v>20.2</v>
          </cell>
          <cell r="P369">
            <v>16.2</v>
          </cell>
          <cell r="Q369">
            <v>145.19999999999999</v>
          </cell>
        </row>
        <row r="370">
          <cell r="C370">
            <v>140025</v>
          </cell>
          <cell r="D370" t="str">
            <v>אשדוד נמל</v>
          </cell>
          <cell r="E370">
            <v>25</v>
          </cell>
          <cell r="F370">
            <v>4</v>
          </cell>
          <cell r="G370">
            <v>106</v>
          </cell>
          <cell r="H370">
            <v>83.9</v>
          </cell>
          <cell r="I370">
            <v>72.400000000000006</v>
          </cell>
          <cell r="J370">
            <v>59.3</v>
          </cell>
          <cell r="K370">
            <v>45.6</v>
          </cell>
          <cell r="L370">
            <v>37</v>
          </cell>
          <cell r="M370">
            <v>27.5</v>
          </cell>
          <cell r="N370">
            <v>22.6</v>
          </cell>
          <cell r="O370">
            <v>18</v>
          </cell>
          <cell r="P370">
            <v>14.5</v>
          </cell>
          <cell r="Q370">
            <v>123.6</v>
          </cell>
        </row>
        <row r="371">
          <cell r="C371">
            <v>140025</v>
          </cell>
          <cell r="D371" t="str">
            <v>אשדוד נמל</v>
          </cell>
          <cell r="E371">
            <v>20</v>
          </cell>
          <cell r="F371">
            <v>5</v>
          </cell>
          <cell r="G371">
            <v>102</v>
          </cell>
          <cell r="H371">
            <v>81.099999999999994</v>
          </cell>
          <cell r="I371">
            <v>69.8</v>
          </cell>
          <cell r="J371">
            <v>57</v>
          </cell>
          <cell r="K371">
            <v>43.7</v>
          </cell>
          <cell r="L371">
            <v>35.6</v>
          </cell>
          <cell r="M371">
            <v>26.4</v>
          </cell>
          <cell r="N371">
            <v>21.8</v>
          </cell>
          <cell r="O371">
            <v>17.3</v>
          </cell>
          <cell r="P371">
            <v>14</v>
          </cell>
          <cell r="Q371">
            <v>117.6</v>
          </cell>
        </row>
        <row r="372">
          <cell r="C372">
            <v>140025</v>
          </cell>
          <cell r="D372" t="str">
            <v>אשדוד נמל</v>
          </cell>
          <cell r="E372">
            <v>10</v>
          </cell>
          <cell r="F372">
            <v>10</v>
          </cell>
          <cell r="G372">
            <v>89.9</v>
          </cell>
          <cell r="H372">
            <v>72.099999999999994</v>
          </cell>
          <cell r="I372">
            <v>61.7</v>
          </cell>
          <cell r="J372">
            <v>49.7</v>
          </cell>
          <cell r="K372">
            <v>37.9</v>
          </cell>
          <cell r="L372">
            <v>31</v>
          </cell>
          <cell r="M372">
            <v>23.1</v>
          </cell>
          <cell r="N372">
            <v>19.2</v>
          </cell>
          <cell r="O372">
            <v>15</v>
          </cell>
          <cell r="P372">
            <v>12.2</v>
          </cell>
          <cell r="Q372">
            <v>98.399999999999991</v>
          </cell>
        </row>
        <row r="373">
          <cell r="C373">
            <v>140025</v>
          </cell>
          <cell r="D373" t="str">
            <v>אשדוד נמל</v>
          </cell>
          <cell r="E373">
            <v>5</v>
          </cell>
          <cell r="F373">
            <v>20</v>
          </cell>
          <cell r="G373">
            <v>77.599999999999994</v>
          </cell>
          <cell r="H373">
            <v>62.8</v>
          </cell>
          <cell r="I373">
            <v>53.4</v>
          </cell>
          <cell r="J373">
            <v>42.4</v>
          </cell>
          <cell r="K373">
            <v>32</v>
          </cell>
          <cell r="L373">
            <v>26.3</v>
          </cell>
          <cell r="M373">
            <v>19.7</v>
          </cell>
          <cell r="N373">
            <v>16.399999999999999</v>
          </cell>
          <cell r="O373">
            <v>12.7</v>
          </cell>
          <cell r="P373">
            <v>10.4</v>
          </cell>
          <cell r="Q373">
            <v>80.399999999999991</v>
          </cell>
        </row>
        <row r="374">
          <cell r="C374">
            <v>140025</v>
          </cell>
          <cell r="D374" t="str">
            <v>אשדוד נמל</v>
          </cell>
          <cell r="E374">
            <v>2</v>
          </cell>
          <cell r="F374">
            <v>50</v>
          </cell>
          <cell r="G374">
            <v>59.8</v>
          </cell>
          <cell r="H374">
            <v>48.6</v>
          </cell>
          <cell r="I374">
            <v>40.700000000000003</v>
          </cell>
          <cell r="J374">
            <v>31.4</v>
          </cell>
          <cell r="K374">
            <v>23.4</v>
          </cell>
          <cell r="L374">
            <v>19.2</v>
          </cell>
          <cell r="M374">
            <v>14.4</v>
          </cell>
          <cell r="N374">
            <v>12</v>
          </cell>
          <cell r="O374">
            <v>9</v>
          </cell>
          <cell r="P374">
            <v>7.5</v>
          </cell>
          <cell r="Q374">
            <v>55.199999999999996</v>
          </cell>
        </row>
        <row r="375">
          <cell r="C375">
            <v>140025</v>
          </cell>
          <cell r="D375" t="str">
            <v>אשדוד נמל</v>
          </cell>
          <cell r="E375">
            <v>1.01</v>
          </cell>
          <cell r="F375">
            <v>99</v>
          </cell>
          <cell r="G375">
            <v>33.200000000000003</v>
          </cell>
          <cell r="H375">
            <v>25.5</v>
          </cell>
          <cell r="I375">
            <v>20.5</v>
          </cell>
          <cell r="J375">
            <v>14.7</v>
          </cell>
          <cell r="K375">
            <v>10.4</v>
          </cell>
          <cell r="L375">
            <v>8.3000000000000007</v>
          </cell>
          <cell r="M375">
            <v>5.9</v>
          </cell>
          <cell r="N375">
            <v>4.7</v>
          </cell>
          <cell r="O375">
            <v>3.4</v>
          </cell>
          <cell r="P375">
            <v>3</v>
          </cell>
          <cell r="Q375">
            <v>24</v>
          </cell>
        </row>
        <row r="376">
          <cell r="C376">
            <v>142300</v>
          </cell>
          <cell r="D376" t="str">
            <v>גת ושדה משה</v>
          </cell>
          <cell r="E376">
            <v>1000</v>
          </cell>
          <cell r="F376">
            <v>0.1</v>
          </cell>
          <cell r="G376">
            <v>170.1</v>
          </cell>
          <cell r="H376">
            <v>133.19999999999999</v>
          </cell>
          <cell r="I376">
            <v>106.9</v>
          </cell>
          <cell r="J376">
            <v>98.8</v>
          </cell>
          <cell r="K376">
            <v>80</v>
          </cell>
          <cell r="L376">
            <v>57.5</v>
          </cell>
          <cell r="M376">
            <v>41.8</v>
          </cell>
          <cell r="N376">
            <v>29.6</v>
          </cell>
          <cell r="O376">
            <v>17.100000000000001</v>
          </cell>
          <cell r="P376">
            <v>13.5</v>
          </cell>
          <cell r="Q376">
            <v>159.36000000000001</v>
          </cell>
        </row>
        <row r="377">
          <cell r="C377">
            <v>142300</v>
          </cell>
          <cell r="D377" t="str">
            <v>גת ושדה משה</v>
          </cell>
          <cell r="E377">
            <v>500</v>
          </cell>
          <cell r="F377">
            <v>0.2</v>
          </cell>
          <cell r="G377">
            <v>150.4</v>
          </cell>
          <cell r="H377">
            <v>117.3</v>
          </cell>
          <cell r="I377">
            <v>94.7</v>
          </cell>
          <cell r="J377">
            <v>86</v>
          </cell>
          <cell r="K377">
            <v>69.3</v>
          </cell>
          <cell r="L377">
            <v>50.5</v>
          </cell>
          <cell r="M377">
            <v>36.9</v>
          </cell>
          <cell r="N377">
            <v>26.7</v>
          </cell>
          <cell r="O377">
            <v>16.100000000000001</v>
          </cell>
          <cell r="P377">
            <v>12.8</v>
          </cell>
          <cell r="Q377">
            <v>148.32</v>
          </cell>
        </row>
        <row r="378">
          <cell r="C378">
            <v>142300</v>
          </cell>
          <cell r="D378" t="str">
            <v>גת ושדה משה</v>
          </cell>
          <cell r="E378">
            <v>200</v>
          </cell>
          <cell r="F378">
            <v>0.5</v>
          </cell>
          <cell r="G378">
            <v>126.9</v>
          </cell>
          <cell r="H378">
            <v>98.4</v>
          </cell>
          <cell r="I378">
            <v>80.099999999999994</v>
          </cell>
          <cell r="J378">
            <v>71.099999999999994</v>
          </cell>
          <cell r="K378">
            <v>56.9</v>
          </cell>
          <cell r="L378">
            <v>42.3</v>
          </cell>
          <cell r="M378">
            <v>31.1</v>
          </cell>
          <cell r="N378">
            <v>23.3</v>
          </cell>
          <cell r="O378">
            <v>14.7</v>
          </cell>
          <cell r="P378">
            <v>11.9</v>
          </cell>
          <cell r="Q378">
            <v>133.91999999999999</v>
          </cell>
        </row>
        <row r="379">
          <cell r="C379">
            <v>142300</v>
          </cell>
          <cell r="D379" t="str">
            <v>גת ושדה משה</v>
          </cell>
          <cell r="E379">
            <v>100</v>
          </cell>
          <cell r="F379">
            <v>1</v>
          </cell>
          <cell r="G379">
            <v>110.8</v>
          </cell>
          <cell r="H379">
            <v>85.6</v>
          </cell>
          <cell r="I379">
            <v>70.099999999999994</v>
          </cell>
          <cell r="J379">
            <v>61.1</v>
          </cell>
          <cell r="K379">
            <v>48.7</v>
          </cell>
          <cell r="L379">
            <v>36.799999999999997</v>
          </cell>
          <cell r="M379">
            <v>27.1</v>
          </cell>
          <cell r="N379">
            <v>20.8</v>
          </cell>
          <cell r="O379">
            <v>13.7</v>
          </cell>
          <cell r="P379">
            <v>11.1</v>
          </cell>
          <cell r="Q379">
            <v>123</v>
          </cell>
        </row>
        <row r="380">
          <cell r="C380">
            <v>142300</v>
          </cell>
          <cell r="D380" t="str">
            <v>גת ושדה משה</v>
          </cell>
          <cell r="E380">
            <v>50</v>
          </cell>
          <cell r="F380">
            <v>2</v>
          </cell>
          <cell r="G380">
            <v>96</v>
          </cell>
          <cell r="H380">
            <v>74</v>
          </cell>
          <cell r="I380">
            <v>60.9</v>
          </cell>
          <cell r="J380">
            <v>52.1</v>
          </cell>
          <cell r="K380">
            <v>41.4</v>
          </cell>
          <cell r="L380">
            <v>31.8</v>
          </cell>
          <cell r="M380">
            <v>23.6</v>
          </cell>
          <cell r="N380">
            <v>18.5</v>
          </cell>
          <cell r="O380">
            <v>12.7</v>
          </cell>
          <cell r="P380">
            <v>10.4</v>
          </cell>
          <cell r="Q380">
            <v>112.2</v>
          </cell>
        </row>
        <row r="381">
          <cell r="C381">
            <v>142300</v>
          </cell>
          <cell r="D381" t="str">
            <v>גת ושדה משה</v>
          </cell>
          <cell r="E381">
            <v>25</v>
          </cell>
          <cell r="F381">
            <v>4</v>
          </cell>
          <cell r="G381">
            <v>82.4</v>
          </cell>
          <cell r="H381">
            <v>63.3</v>
          </cell>
          <cell r="I381">
            <v>52.4</v>
          </cell>
          <cell r="J381">
            <v>44</v>
          </cell>
          <cell r="K381">
            <v>34.799999999999997</v>
          </cell>
          <cell r="L381">
            <v>27.2</v>
          </cell>
          <cell r="M381">
            <v>20.3</v>
          </cell>
          <cell r="N381">
            <v>16.3</v>
          </cell>
          <cell r="O381">
            <v>11.6</v>
          </cell>
          <cell r="P381">
            <v>9.6</v>
          </cell>
          <cell r="Q381">
            <v>101.39999999999999</v>
          </cell>
        </row>
        <row r="382">
          <cell r="C382">
            <v>142300</v>
          </cell>
          <cell r="D382" t="str">
            <v>גת ושדה משה</v>
          </cell>
          <cell r="E382">
            <v>20</v>
          </cell>
          <cell r="F382">
            <v>5</v>
          </cell>
          <cell r="G382">
            <v>78.2</v>
          </cell>
          <cell r="H382">
            <v>60</v>
          </cell>
          <cell r="I382">
            <v>49.8</v>
          </cell>
          <cell r="J382">
            <v>41.6</v>
          </cell>
          <cell r="K382">
            <v>32.9</v>
          </cell>
          <cell r="L382">
            <v>25.8</v>
          </cell>
          <cell r="M382">
            <v>19.3</v>
          </cell>
          <cell r="N382">
            <v>15.6</v>
          </cell>
          <cell r="O382">
            <v>11.2</v>
          </cell>
          <cell r="P382">
            <v>9.4</v>
          </cell>
          <cell r="Q382">
            <v>97.8</v>
          </cell>
        </row>
        <row r="383">
          <cell r="C383">
            <v>142300</v>
          </cell>
          <cell r="D383" t="str">
            <v>גת ושדה משה</v>
          </cell>
          <cell r="E383">
            <v>10</v>
          </cell>
          <cell r="F383">
            <v>10</v>
          </cell>
          <cell r="G383">
            <v>65.7</v>
          </cell>
          <cell r="H383">
            <v>50.4</v>
          </cell>
          <cell r="I383">
            <v>42</v>
          </cell>
          <cell r="J383">
            <v>34.5</v>
          </cell>
          <cell r="K383">
            <v>27.2</v>
          </cell>
          <cell r="L383">
            <v>21.7</v>
          </cell>
          <cell r="M383">
            <v>16.399999999999999</v>
          </cell>
          <cell r="N383">
            <v>13.5</v>
          </cell>
          <cell r="O383">
            <v>10.1</v>
          </cell>
          <cell r="P383">
            <v>8.5</v>
          </cell>
          <cell r="Q383">
            <v>86.64</v>
          </cell>
        </row>
        <row r="384">
          <cell r="C384">
            <v>142300</v>
          </cell>
          <cell r="D384" t="str">
            <v>גת ושדה משה</v>
          </cell>
          <cell r="E384">
            <v>5</v>
          </cell>
          <cell r="F384">
            <v>20</v>
          </cell>
          <cell r="G384">
            <v>53.9</v>
          </cell>
          <cell r="H384">
            <v>41.3</v>
          </cell>
          <cell r="I384">
            <v>34.6</v>
          </cell>
          <cell r="J384">
            <v>27.8</v>
          </cell>
          <cell r="K384">
            <v>21.9</v>
          </cell>
          <cell r="L384">
            <v>17.899999999999999</v>
          </cell>
          <cell r="M384">
            <v>13.6</v>
          </cell>
          <cell r="N384">
            <v>11.5</v>
          </cell>
          <cell r="O384">
            <v>8.9</v>
          </cell>
          <cell r="P384">
            <v>7.6</v>
          </cell>
          <cell r="Q384">
            <v>74.88</v>
          </cell>
        </row>
        <row r="385">
          <cell r="C385">
            <v>142300</v>
          </cell>
          <cell r="D385" t="str">
            <v>גת ושדה משה</v>
          </cell>
          <cell r="E385">
            <v>2</v>
          </cell>
          <cell r="F385">
            <v>50</v>
          </cell>
          <cell r="G385">
            <v>38.1</v>
          </cell>
          <cell r="H385">
            <v>29.4</v>
          </cell>
          <cell r="I385">
            <v>24.7</v>
          </cell>
          <cell r="J385">
            <v>19.399999999999999</v>
          </cell>
          <cell r="K385">
            <v>15.3</v>
          </cell>
          <cell r="L385">
            <v>12.9</v>
          </cell>
          <cell r="M385">
            <v>10</v>
          </cell>
          <cell r="N385">
            <v>8.6</v>
          </cell>
          <cell r="O385">
            <v>7</v>
          </cell>
          <cell r="P385">
            <v>6</v>
          </cell>
          <cell r="Q385">
            <v>56.76</v>
          </cell>
        </row>
        <row r="386">
          <cell r="C386">
            <v>142300</v>
          </cell>
          <cell r="D386" t="str">
            <v>גת ושדה משה</v>
          </cell>
          <cell r="E386">
            <v>1.01</v>
          </cell>
          <cell r="F386">
            <v>99</v>
          </cell>
          <cell r="G386">
            <v>18.2</v>
          </cell>
          <cell r="H386">
            <v>14.6</v>
          </cell>
          <cell r="I386">
            <v>12.2</v>
          </cell>
          <cell r="J386">
            <v>9.4</v>
          </cell>
          <cell r="K386">
            <v>7.8</v>
          </cell>
          <cell r="L386">
            <v>6.9</v>
          </cell>
          <cell r="M386">
            <v>5.6</v>
          </cell>
          <cell r="N386">
            <v>4.5</v>
          </cell>
          <cell r="O386">
            <v>3.6</v>
          </cell>
          <cell r="P386">
            <v>3.1</v>
          </cell>
          <cell r="Q386">
            <v>26.639999999999997</v>
          </cell>
        </row>
        <row r="387">
          <cell r="C387">
            <v>337001</v>
          </cell>
          <cell r="D387" t="str">
            <v>סדום</v>
          </cell>
          <cell r="E387">
            <v>1000</v>
          </cell>
          <cell r="F387">
            <v>0.1</v>
          </cell>
          <cell r="G387">
            <v>301</v>
          </cell>
          <cell r="H387">
            <v>248.9</v>
          </cell>
          <cell r="I387">
            <v>201.9</v>
          </cell>
          <cell r="J387">
            <v>153.1</v>
          </cell>
          <cell r="K387">
            <v>128.4</v>
          </cell>
          <cell r="L387">
            <v>102.1</v>
          </cell>
          <cell r="M387">
            <v>74.2</v>
          </cell>
          <cell r="N387">
            <v>58.6</v>
          </cell>
          <cell r="O387">
            <v>45.9</v>
          </cell>
          <cell r="P387">
            <v>35.299999999999997</v>
          </cell>
          <cell r="Q387">
            <v>182.38199999999998</v>
          </cell>
        </row>
        <row r="388">
          <cell r="C388">
            <v>337001</v>
          </cell>
          <cell r="D388" t="str">
            <v>סדום</v>
          </cell>
          <cell r="E388">
            <v>500</v>
          </cell>
          <cell r="F388">
            <v>0.2</v>
          </cell>
          <cell r="G388">
            <v>245.9</v>
          </cell>
          <cell r="H388">
            <v>199.9</v>
          </cell>
          <cell r="I388">
            <v>161.80000000000001</v>
          </cell>
          <cell r="J388">
            <v>121.8</v>
          </cell>
          <cell r="K388">
            <v>99</v>
          </cell>
          <cell r="L388">
            <v>78.7</v>
          </cell>
          <cell r="M388">
            <v>57.3</v>
          </cell>
          <cell r="N388">
            <v>45.3</v>
          </cell>
          <cell r="O388">
            <v>35.5</v>
          </cell>
          <cell r="P388">
            <v>27.3</v>
          </cell>
          <cell r="Q388">
            <v>143.84899999999999</v>
          </cell>
        </row>
        <row r="389">
          <cell r="C389">
            <v>337001</v>
          </cell>
          <cell r="D389" t="str">
            <v>סדום</v>
          </cell>
          <cell r="E389">
            <v>200</v>
          </cell>
          <cell r="F389">
            <v>0.5</v>
          </cell>
          <cell r="G389">
            <v>185.1</v>
          </cell>
          <cell r="H389">
            <v>147.30000000000001</v>
          </cell>
          <cell r="I389">
            <v>119.1</v>
          </cell>
          <cell r="J389">
            <v>88.8</v>
          </cell>
          <cell r="K389">
            <v>69.400000000000006</v>
          </cell>
          <cell r="L389">
            <v>55.1</v>
          </cell>
          <cell r="M389">
            <v>40.299999999999997</v>
          </cell>
          <cell r="N389">
            <v>32</v>
          </cell>
          <cell r="O389">
            <v>24.9</v>
          </cell>
          <cell r="P389">
            <v>19.2</v>
          </cell>
          <cell r="Q389">
            <v>103.84699999999999</v>
          </cell>
        </row>
        <row r="390">
          <cell r="C390">
            <v>337001</v>
          </cell>
          <cell r="D390" t="str">
            <v>סדום</v>
          </cell>
          <cell r="E390">
            <v>100</v>
          </cell>
          <cell r="F390">
            <v>1</v>
          </cell>
          <cell r="G390">
            <v>147</v>
          </cell>
          <cell r="H390">
            <v>115.3</v>
          </cell>
          <cell r="I390">
            <v>93.2</v>
          </cell>
          <cell r="J390">
            <v>69</v>
          </cell>
          <cell r="K390">
            <v>52.5</v>
          </cell>
          <cell r="L390">
            <v>41.7</v>
          </cell>
          <cell r="M390">
            <v>30.6</v>
          </cell>
          <cell r="N390">
            <v>24.3</v>
          </cell>
          <cell r="O390">
            <v>18.899999999999999</v>
          </cell>
          <cell r="P390">
            <v>14.6</v>
          </cell>
          <cell r="Q390">
            <v>80.342999999999989</v>
          </cell>
        </row>
        <row r="391">
          <cell r="C391">
            <v>337001</v>
          </cell>
          <cell r="D391" t="str">
            <v>סדום</v>
          </cell>
          <cell r="E391">
            <v>50</v>
          </cell>
          <cell r="F391">
            <v>2</v>
          </cell>
          <cell r="G391">
            <v>114.8</v>
          </cell>
          <cell r="H391">
            <v>88.9</v>
          </cell>
          <cell r="I391">
            <v>71.8</v>
          </cell>
          <cell r="J391">
            <v>52.9</v>
          </cell>
          <cell r="K391">
            <v>39.299999999999997</v>
          </cell>
          <cell r="L391">
            <v>31.2</v>
          </cell>
          <cell r="M391">
            <v>22.9</v>
          </cell>
          <cell r="N391">
            <v>18.2</v>
          </cell>
          <cell r="O391">
            <v>14.1</v>
          </cell>
          <cell r="P391">
            <v>10.9</v>
          </cell>
          <cell r="Q391">
            <v>61.358999999999988</v>
          </cell>
        </row>
        <row r="392">
          <cell r="C392">
            <v>337001</v>
          </cell>
          <cell r="D392" t="str">
            <v>סדום</v>
          </cell>
          <cell r="E392">
            <v>25</v>
          </cell>
          <cell r="F392">
            <v>4</v>
          </cell>
          <cell r="G392">
            <v>87.7</v>
          </cell>
          <cell r="H392">
            <v>67.099999999999994</v>
          </cell>
          <cell r="I392">
            <v>54.3</v>
          </cell>
          <cell r="J392">
            <v>39.700000000000003</v>
          </cell>
          <cell r="K392">
            <v>28.9</v>
          </cell>
          <cell r="L392">
            <v>23</v>
          </cell>
          <cell r="M392">
            <v>16.899999999999999</v>
          </cell>
          <cell r="N392">
            <v>13.5</v>
          </cell>
          <cell r="O392">
            <v>10.3</v>
          </cell>
          <cell r="P392">
            <v>8.1</v>
          </cell>
          <cell r="Q392">
            <v>45.991</v>
          </cell>
        </row>
        <row r="393">
          <cell r="C393">
            <v>337001</v>
          </cell>
          <cell r="D393" t="str">
            <v>סדום</v>
          </cell>
          <cell r="E393">
            <v>20</v>
          </cell>
          <cell r="F393">
            <v>5</v>
          </cell>
          <cell r="G393">
            <v>79.900000000000006</v>
          </cell>
          <cell r="H393">
            <v>61</v>
          </cell>
          <cell r="I393">
            <v>49.3</v>
          </cell>
          <cell r="J393">
            <v>36.1</v>
          </cell>
          <cell r="K393">
            <v>26.1</v>
          </cell>
          <cell r="L393">
            <v>20.8</v>
          </cell>
          <cell r="M393">
            <v>15.2</v>
          </cell>
          <cell r="N393">
            <v>12.2</v>
          </cell>
          <cell r="O393">
            <v>9.3000000000000007</v>
          </cell>
          <cell r="P393">
            <v>7.3</v>
          </cell>
          <cell r="Q393">
            <v>41.809999999999995</v>
          </cell>
        </row>
        <row r="394">
          <cell r="C394">
            <v>337001</v>
          </cell>
          <cell r="D394" t="str">
            <v>סדום</v>
          </cell>
          <cell r="E394">
            <v>10</v>
          </cell>
          <cell r="F394">
            <v>10</v>
          </cell>
          <cell r="G394">
            <v>58.4</v>
          </cell>
          <cell r="H394">
            <v>44.2</v>
          </cell>
          <cell r="I394">
            <v>35.799999999999997</v>
          </cell>
          <cell r="J394">
            <v>26.1</v>
          </cell>
          <cell r="K394">
            <v>18.600000000000001</v>
          </cell>
          <cell r="L394">
            <v>14.8</v>
          </cell>
          <cell r="M394">
            <v>10.9</v>
          </cell>
          <cell r="N394">
            <v>8.6999999999999993</v>
          </cell>
          <cell r="O394">
            <v>6.6</v>
          </cell>
          <cell r="P394">
            <v>5.2</v>
          </cell>
          <cell r="Q394">
            <v>30.396999999999995</v>
          </cell>
        </row>
        <row r="395">
          <cell r="C395">
            <v>337001</v>
          </cell>
          <cell r="D395" t="str">
            <v>סדום</v>
          </cell>
          <cell r="E395">
            <v>5</v>
          </cell>
          <cell r="F395">
            <v>20</v>
          </cell>
          <cell r="G395">
            <v>40.299999999999997</v>
          </cell>
          <cell r="H395">
            <v>30.5</v>
          </cell>
          <cell r="I395">
            <v>24.8</v>
          </cell>
          <cell r="J395">
            <v>18</v>
          </cell>
          <cell r="K395">
            <v>12.8</v>
          </cell>
          <cell r="L395">
            <v>10.199999999999999</v>
          </cell>
          <cell r="M395">
            <v>7.5</v>
          </cell>
          <cell r="N395">
            <v>6</v>
          </cell>
          <cell r="O395">
            <v>4.5</v>
          </cell>
          <cell r="P395">
            <v>3.6</v>
          </cell>
          <cell r="Q395">
            <v>21.130999999999997</v>
          </cell>
        </row>
        <row r="396">
          <cell r="C396">
            <v>337001</v>
          </cell>
          <cell r="D396" t="str">
            <v>סדום</v>
          </cell>
          <cell r="E396">
            <v>2</v>
          </cell>
          <cell r="F396">
            <v>50</v>
          </cell>
          <cell r="G396">
            <v>20.5</v>
          </cell>
          <cell r="H396">
            <v>15.7</v>
          </cell>
          <cell r="I396">
            <v>12.9</v>
          </cell>
          <cell r="J396">
            <v>9.4</v>
          </cell>
          <cell r="K396">
            <v>6.9</v>
          </cell>
          <cell r="L396">
            <v>5.5</v>
          </cell>
          <cell r="M396">
            <v>4</v>
          </cell>
          <cell r="N396">
            <v>3.2</v>
          </cell>
          <cell r="O396">
            <v>2.4</v>
          </cell>
          <cell r="P396">
            <v>1.9</v>
          </cell>
          <cell r="Q396">
            <v>11.525999999999998</v>
          </cell>
        </row>
        <row r="397">
          <cell r="C397">
            <v>337001</v>
          </cell>
          <cell r="D397" t="str">
            <v>סדום</v>
          </cell>
          <cell r="E397">
            <v>1.01</v>
          </cell>
          <cell r="F397">
            <v>99</v>
          </cell>
          <cell r="G397">
            <v>3.9</v>
          </cell>
          <cell r="H397">
            <v>3.5</v>
          </cell>
          <cell r="I397">
            <v>3</v>
          </cell>
          <cell r="J397">
            <v>2.4</v>
          </cell>
          <cell r="K397">
            <v>2.2000000000000002</v>
          </cell>
          <cell r="L397">
            <v>1.8</v>
          </cell>
          <cell r="M397">
            <v>1.3</v>
          </cell>
          <cell r="N397">
            <v>1</v>
          </cell>
          <cell r="O397">
            <v>0.7</v>
          </cell>
          <cell r="P397">
            <v>0.6</v>
          </cell>
          <cell r="Q397">
            <v>3.5029999999999997</v>
          </cell>
        </row>
        <row r="398">
          <cell r="C398">
            <v>251569</v>
          </cell>
          <cell r="D398" t="str">
            <v>ערד</v>
          </cell>
          <cell r="E398">
            <v>1000</v>
          </cell>
          <cell r="F398">
            <v>0.1</v>
          </cell>
          <cell r="G398">
            <v>137</v>
          </cell>
          <cell r="H398">
            <v>128.6</v>
          </cell>
          <cell r="I398">
            <v>117.5</v>
          </cell>
          <cell r="J398">
            <v>92.6</v>
          </cell>
          <cell r="K398">
            <v>66.900000000000006</v>
          </cell>
          <cell r="L398">
            <v>49.3</v>
          </cell>
          <cell r="M398">
            <v>30.7</v>
          </cell>
          <cell r="N398">
            <v>23.9</v>
          </cell>
          <cell r="O398">
            <v>18.600000000000001</v>
          </cell>
          <cell r="P398">
            <v>15</v>
          </cell>
          <cell r="Q398">
            <v>114.35599999999999</v>
          </cell>
        </row>
        <row r="399">
          <cell r="C399">
            <v>251569</v>
          </cell>
          <cell r="D399" t="str">
            <v>ערד</v>
          </cell>
          <cell r="E399">
            <v>500</v>
          </cell>
          <cell r="F399">
            <v>0.2</v>
          </cell>
          <cell r="G399">
            <v>120.8</v>
          </cell>
          <cell r="H399">
            <v>110.9</v>
          </cell>
          <cell r="I399">
            <v>99.9</v>
          </cell>
          <cell r="J399">
            <v>78.2</v>
          </cell>
          <cell r="K399">
            <v>56.4</v>
          </cell>
          <cell r="L399">
            <v>41.9</v>
          </cell>
          <cell r="M399">
            <v>26.7</v>
          </cell>
          <cell r="N399">
            <v>20.9</v>
          </cell>
          <cell r="O399">
            <v>16.2</v>
          </cell>
          <cell r="P399">
            <v>13.2</v>
          </cell>
          <cell r="Q399">
            <v>101.69999999999999</v>
          </cell>
        </row>
        <row r="400">
          <cell r="C400">
            <v>251569</v>
          </cell>
          <cell r="D400" t="str">
            <v>ערד</v>
          </cell>
          <cell r="E400">
            <v>200</v>
          </cell>
          <cell r="F400">
            <v>0.5</v>
          </cell>
          <cell r="G400">
            <v>100.9</v>
          </cell>
          <cell r="H400">
            <v>90.1</v>
          </cell>
          <cell r="I400">
            <v>79.599999999999994</v>
          </cell>
          <cell r="J400">
            <v>61.9</v>
          </cell>
          <cell r="K400">
            <v>44.5</v>
          </cell>
          <cell r="L400">
            <v>33.4</v>
          </cell>
          <cell r="M400">
            <v>21.9</v>
          </cell>
          <cell r="N400">
            <v>17.3</v>
          </cell>
          <cell r="O400">
            <v>13.4</v>
          </cell>
          <cell r="P400">
            <v>11</v>
          </cell>
          <cell r="Q400">
            <v>86.218999999999994</v>
          </cell>
        </row>
        <row r="401">
          <cell r="C401">
            <v>251569</v>
          </cell>
          <cell r="D401" t="str">
            <v>ערד</v>
          </cell>
          <cell r="E401">
            <v>100</v>
          </cell>
          <cell r="F401">
            <v>1</v>
          </cell>
          <cell r="G401">
            <v>86.9</v>
          </cell>
          <cell r="H401">
            <v>76.099999999999994</v>
          </cell>
          <cell r="I401">
            <v>66.3</v>
          </cell>
          <cell r="J401">
            <v>51.3</v>
          </cell>
          <cell r="K401">
            <v>36.799999999999997</v>
          </cell>
          <cell r="L401">
            <v>27.9</v>
          </cell>
          <cell r="M401">
            <v>18.7</v>
          </cell>
          <cell r="N401">
            <v>14.9</v>
          </cell>
          <cell r="O401">
            <v>11.5</v>
          </cell>
          <cell r="P401">
            <v>9.5</v>
          </cell>
          <cell r="Q401">
            <v>75.370999999999995</v>
          </cell>
        </row>
        <row r="402">
          <cell r="C402">
            <v>251569</v>
          </cell>
          <cell r="D402" t="str">
            <v>ערד</v>
          </cell>
          <cell r="E402">
            <v>50</v>
          </cell>
          <cell r="F402">
            <v>2</v>
          </cell>
          <cell r="G402">
            <v>73.900000000000006</v>
          </cell>
          <cell r="H402">
            <v>63.4</v>
          </cell>
          <cell r="I402">
            <v>54.6</v>
          </cell>
          <cell r="J402">
            <v>42</v>
          </cell>
          <cell r="K402">
            <v>30.2</v>
          </cell>
          <cell r="L402">
            <v>23.1</v>
          </cell>
          <cell r="M402">
            <v>15.8</v>
          </cell>
          <cell r="N402">
            <v>12.7</v>
          </cell>
          <cell r="O402">
            <v>9.8000000000000007</v>
          </cell>
          <cell r="P402">
            <v>8.1999999999999993</v>
          </cell>
          <cell r="Q402">
            <v>65.313999999999993</v>
          </cell>
        </row>
        <row r="403">
          <cell r="C403">
            <v>251569</v>
          </cell>
          <cell r="D403" t="str">
            <v>ערד</v>
          </cell>
          <cell r="E403">
            <v>25</v>
          </cell>
          <cell r="F403">
            <v>4</v>
          </cell>
          <cell r="G403">
            <v>61.7</v>
          </cell>
          <cell r="H403">
            <v>51.9</v>
          </cell>
          <cell r="I403">
            <v>44.2</v>
          </cell>
          <cell r="J403">
            <v>33.9</v>
          </cell>
          <cell r="K403">
            <v>24.4</v>
          </cell>
          <cell r="L403">
            <v>18.8</v>
          </cell>
          <cell r="M403">
            <v>13.2</v>
          </cell>
          <cell r="N403">
            <v>10.6</v>
          </cell>
          <cell r="O403">
            <v>8.1999999999999993</v>
          </cell>
          <cell r="P403">
            <v>6.9</v>
          </cell>
          <cell r="Q403">
            <v>55.821999999999996</v>
          </cell>
        </row>
        <row r="404">
          <cell r="C404">
            <v>251569</v>
          </cell>
          <cell r="D404" t="str">
            <v>ערד</v>
          </cell>
          <cell r="E404">
            <v>20</v>
          </cell>
          <cell r="F404">
            <v>5</v>
          </cell>
          <cell r="G404">
            <v>57.9</v>
          </cell>
          <cell r="H404">
            <v>48.4</v>
          </cell>
          <cell r="I404">
            <v>41.1</v>
          </cell>
          <cell r="J404">
            <v>31.5</v>
          </cell>
          <cell r="K404">
            <v>22.7</v>
          </cell>
          <cell r="L404">
            <v>17.600000000000001</v>
          </cell>
          <cell r="M404">
            <v>12.4</v>
          </cell>
          <cell r="N404">
            <v>10</v>
          </cell>
          <cell r="O404">
            <v>7.8</v>
          </cell>
          <cell r="P404">
            <v>6.5</v>
          </cell>
          <cell r="Q404">
            <v>52.771000000000001</v>
          </cell>
        </row>
        <row r="405">
          <cell r="C405">
            <v>251569</v>
          </cell>
          <cell r="D405" t="str">
            <v>ערד</v>
          </cell>
          <cell r="E405">
            <v>10</v>
          </cell>
          <cell r="F405">
            <v>10</v>
          </cell>
          <cell r="G405">
            <v>46.6</v>
          </cell>
          <cell r="H405">
            <v>38.299999999999997</v>
          </cell>
          <cell r="I405">
            <v>32.200000000000003</v>
          </cell>
          <cell r="J405">
            <v>24.7</v>
          </cell>
          <cell r="K405">
            <v>17.8</v>
          </cell>
          <cell r="L405">
            <v>14</v>
          </cell>
          <cell r="M405">
            <v>10.1</v>
          </cell>
          <cell r="N405">
            <v>8.1999999999999993</v>
          </cell>
          <cell r="O405">
            <v>6.4</v>
          </cell>
          <cell r="P405">
            <v>5.4</v>
          </cell>
          <cell r="Q405">
            <v>43.956999999999994</v>
          </cell>
        </row>
        <row r="406">
          <cell r="C406">
            <v>251569</v>
          </cell>
          <cell r="D406" t="str">
            <v>ערד</v>
          </cell>
          <cell r="E406">
            <v>5</v>
          </cell>
          <cell r="F406">
            <v>20</v>
          </cell>
          <cell r="G406">
            <v>35.9</v>
          </cell>
          <cell r="H406">
            <v>29</v>
          </cell>
          <cell r="I406">
            <v>24.2</v>
          </cell>
          <cell r="J406">
            <v>18.600000000000001</v>
          </cell>
          <cell r="K406">
            <v>13.5</v>
          </cell>
          <cell r="L406">
            <v>10.7</v>
          </cell>
          <cell r="M406">
            <v>7.9</v>
          </cell>
          <cell r="N406">
            <v>6.5</v>
          </cell>
          <cell r="O406">
            <v>5</v>
          </cell>
          <cell r="P406">
            <v>4.3</v>
          </cell>
          <cell r="Q406">
            <v>35.369</v>
          </cell>
        </row>
        <row r="407">
          <cell r="C407">
            <v>251569</v>
          </cell>
          <cell r="D407" t="str">
            <v>ערד</v>
          </cell>
          <cell r="E407">
            <v>2</v>
          </cell>
          <cell r="F407">
            <v>50</v>
          </cell>
          <cell r="G407">
            <v>21.7</v>
          </cell>
          <cell r="H407">
            <v>17.3</v>
          </cell>
          <cell r="I407">
            <v>14.4</v>
          </cell>
          <cell r="J407">
            <v>11.2</v>
          </cell>
          <cell r="K407">
            <v>8.4</v>
          </cell>
          <cell r="L407">
            <v>6.8</v>
          </cell>
          <cell r="M407">
            <v>5.0999999999999996</v>
          </cell>
          <cell r="N407">
            <v>4.2</v>
          </cell>
          <cell r="O407">
            <v>3.3</v>
          </cell>
          <cell r="P407">
            <v>2.9</v>
          </cell>
          <cell r="Q407">
            <v>23.729999999999997</v>
          </cell>
        </row>
        <row r="408">
          <cell r="C408">
            <v>251569</v>
          </cell>
          <cell r="D408" t="str">
            <v>ערד</v>
          </cell>
          <cell r="E408">
            <v>1.01</v>
          </cell>
          <cell r="F408">
            <v>99</v>
          </cell>
          <cell r="G408">
            <v>5.4</v>
          </cell>
          <cell r="H408">
            <v>4.7</v>
          </cell>
          <cell r="I408">
            <v>4.3</v>
          </cell>
          <cell r="J408">
            <v>3.6</v>
          </cell>
          <cell r="K408">
            <v>3</v>
          </cell>
          <cell r="L408">
            <v>2.5</v>
          </cell>
          <cell r="M408">
            <v>1.8</v>
          </cell>
          <cell r="N408">
            <v>1.5</v>
          </cell>
          <cell r="O408">
            <v>1.3</v>
          </cell>
          <cell r="P408">
            <v>1.1000000000000001</v>
          </cell>
          <cell r="Q408">
            <v>8.7009999999999987</v>
          </cell>
        </row>
        <row r="409">
          <cell r="C409">
            <v>248396</v>
          </cell>
          <cell r="D409" t="str">
            <v>להב</v>
          </cell>
          <cell r="E409">
            <v>1000</v>
          </cell>
          <cell r="F409">
            <v>0.1</v>
          </cell>
          <cell r="G409">
            <v>168.3</v>
          </cell>
          <cell r="H409">
            <v>141.80000000000001</v>
          </cell>
          <cell r="I409">
            <v>124.1</v>
          </cell>
          <cell r="J409">
            <v>103.1</v>
          </cell>
          <cell r="K409">
            <v>80.400000000000006</v>
          </cell>
          <cell r="L409">
            <v>77.5</v>
          </cell>
          <cell r="M409">
            <v>80.2</v>
          </cell>
          <cell r="N409">
            <v>61.4</v>
          </cell>
          <cell r="O409">
            <v>42.6</v>
          </cell>
          <cell r="P409">
            <v>28.4</v>
          </cell>
          <cell r="Q409">
            <v>172.79999999999998</v>
          </cell>
        </row>
        <row r="410">
          <cell r="C410">
            <v>248396</v>
          </cell>
          <cell r="D410" t="str">
            <v>להב</v>
          </cell>
          <cell r="E410">
            <v>500</v>
          </cell>
          <cell r="F410">
            <v>0.2</v>
          </cell>
          <cell r="G410">
            <v>152.69999999999999</v>
          </cell>
          <cell r="H410">
            <v>128.5</v>
          </cell>
          <cell r="I410">
            <v>112.4</v>
          </cell>
          <cell r="J410">
            <v>92.9</v>
          </cell>
          <cell r="K410">
            <v>72.2</v>
          </cell>
          <cell r="L410">
            <v>68.3</v>
          </cell>
          <cell r="M410">
            <v>68.599999999999994</v>
          </cell>
          <cell r="N410">
            <v>53.1</v>
          </cell>
          <cell r="O410">
            <v>37.4</v>
          </cell>
          <cell r="P410">
            <v>24.3</v>
          </cell>
          <cell r="Q410">
            <v>156</v>
          </cell>
        </row>
        <row r="411">
          <cell r="C411">
            <v>248396</v>
          </cell>
          <cell r="D411" t="str">
            <v>להב</v>
          </cell>
          <cell r="E411">
            <v>200</v>
          </cell>
          <cell r="F411">
            <v>0.5</v>
          </cell>
          <cell r="G411">
            <v>132.6</v>
          </cell>
          <cell r="H411">
            <v>111.3</v>
          </cell>
          <cell r="I411">
            <v>97.2</v>
          </cell>
          <cell r="J411">
            <v>79.8</v>
          </cell>
          <cell r="K411">
            <v>61.6</v>
          </cell>
          <cell r="L411">
            <v>56.8</v>
          </cell>
          <cell r="M411">
            <v>54.8</v>
          </cell>
          <cell r="N411">
            <v>43.2</v>
          </cell>
          <cell r="O411">
            <v>31</v>
          </cell>
          <cell r="P411">
            <v>19.600000000000001</v>
          </cell>
          <cell r="Q411">
            <v>135.24</v>
          </cell>
        </row>
        <row r="412">
          <cell r="C412">
            <v>248396</v>
          </cell>
          <cell r="D412" t="str">
            <v>להב</v>
          </cell>
          <cell r="E412">
            <v>100</v>
          </cell>
          <cell r="F412">
            <v>1</v>
          </cell>
          <cell r="G412">
            <v>117.5</v>
          </cell>
          <cell r="H412">
            <v>98.5</v>
          </cell>
          <cell r="I412">
            <v>85.9</v>
          </cell>
          <cell r="J412">
            <v>70.099999999999994</v>
          </cell>
          <cell r="K412">
            <v>53.9</v>
          </cell>
          <cell r="L412">
            <v>48.8</v>
          </cell>
          <cell r="M412">
            <v>45.5</v>
          </cell>
          <cell r="N412">
            <v>36.4</v>
          </cell>
          <cell r="O412">
            <v>26.5</v>
          </cell>
          <cell r="P412">
            <v>16.5</v>
          </cell>
          <cell r="Q412">
            <v>120.6</v>
          </cell>
        </row>
        <row r="413">
          <cell r="C413">
            <v>248396</v>
          </cell>
          <cell r="D413" t="str">
            <v>להב</v>
          </cell>
          <cell r="E413">
            <v>50</v>
          </cell>
          <cell r="F413">
            <v>2</v>
          </cell>
          <cell r="G413">
            <v>102.7</v>
          </cell>
          <cell r="H413">
            <v>85.8</v>
          </cell>
          <cell r="I413">
            <v>74.7</v>
          </cell>
          <cell r="J413">
            <v>60.5</v>
          </cell>
          <cell r="K413">
            <v>46.4</v>
          </cell>
          <cell r="L413">
            <v>41.2</v>
          </cell>
          <cell r="M413">
            <v>37.200000000000003</v>
          </cell>
          <cell r="N413">
            <v>30.1</v>
          </cell>
          <cell r="O413">
            <v>22.3</v>
          </cell>
          <cell r="P413">
            <v>13.9</v>
          </cell>
          <cell r="Q413">
            <v>106.68</v>
          </cell>
        </row>
        <row r="414">
          <cell r="C414">
            <v>248396</v>
          </cell>
          <cell r="D414" t="str">
            <v>להב</v>
          </cell>
          <cell r="E414">
            <v>25</v>
          </cell>
          <cell r="F414">
            <v>4</v>
          </cell>
          <cell r="G414">
            <v>88.1</v>
          </cell>
          <cell r="H414">
            <v>73.2</v>
          </cell>
          <cell r="I414">
            <v>63.6</v>
          </cell>
          <cell r="J414">
            <v>51.2</v>
          </cell>
          <cell r="K414">
            <v>39.1</v>
          </cell>
          <cell r="L414">
            <v>34</v>
          </cell>
          <cell r="M414">
            <v>29.7</v>
          </cell>
          <cell r="N414">
            <v>24.4</v>
          </cell>
          <cell r="O414">
            <v>18.399999999999999</v>
          </cell>
          <cell r="P414">
            <v>11.5</v>
          </cell>
          <cell r="Q414">
            <v>93.48</v>
          </cell>
        </row>
        <row r="415">
          <cell r="C415">
            <v>248396</v>
          </cell>
          <cell r="D415" t="str">
            <v>להב</v>
          </cell>
          <cell r="E415">
            <v>20</v>
          </cell>
          <cell r="F415">
            <v>5</v>
          </cell>
          <cell r="G415">
            <v>83.4</v>
          </cell>
          <cell r="H415">
            <v>69.2</v>
          </cell>
          <cell r="I415">
            <v>60</v>
          </cell>
          <cell r="J415">
            <v>48.2</v>
          </cell>
          <cell r="K415">
            <v>36.700000000000003</v>
          </cell>
          <cell r="L415">
            <v>31.8</v>
          </cell>
          <cell r="M415">
            <v>27.5</v>
          </cell>
          <cell r="N415">
            <v>22.7</v>
          </cell>
          <cell r="O415">
            <v>17.2</v>
          </cell>
          <cell r="P415">
            <v>10.8</v>
          </cell>
          <cell r="Q415">
            <v>89.399999999999991</v>
          </cell>
        </row>
        <row r="416">
          <cell r="C416">
            <v>248396</v>
          </cell>
          <cell r="D416" t="str">
            <v>להב</v>
          </cell>
          <cell r="E416">
            <v>10</v>
          </cell>
          <cell r="F416">
            <v>10</v>
          </cell>
          <cell r="G416">
            <v>68.8</v>
          </cell>
          <cell r="H416">
            <v>56.7</v>
          </cell>
          <cell r="I416">
            <v>48.9</v>
          </cell>
          <cell r="J416">
            <v>39</v>
          </cell>
          <cell r="K416">
            <v>29.7</v>
          </cell>
          <cell r="L416">
            <v>25.2</v>
          </cell>
          <cell r="M416">
            <v>21</v>
          </cell>
          <cell r="N416">
            <v>17.600000000000001</v>
          </cell>
          <cell r="O416">
            <v>13.5</v>
          </cell>
          <cell r="P416">
            <v>8.9</v>
          </cell>
          <cell r="Q416">
            <v>76.8</v>
          </cell>
        </row>
        <row r="417">
          <cell r="C417">
            <v>248396</v>
          </cell>
          <cell r="D417" t="str">
            <v>להב</v>
          </cell>
          <cell r="E417">
            <v>5</v>
          </cell>
          <cell r="F417">
            <v>20</v>
          </cell>
          <cell r="G417">
            <v>54</v>
          </cell>
          <cell r="H417">
            <v>44.1</v>
          </cell>
          <cell r="I417">
            <v>37.799999999999997</v>
          </cell>
          <cell r="J417">
            <v>29.8</v>
          </cell>
          <cell r="K417">
            <v>22.6</v>
          </cell>
          <cell r="L417">
            <v>18.899999999999999</v>
          </cell>
          <cell r="M417">
            <v>15.2</v>
          </cell>
          <cell r="N417">
            <v>12.9</v>
          </cell>
          <cell r="O417">
            <v>10.1</v>
          </cell>
          <cell r="P417">
            <v>7.1</v>
          </cell>
          <cell r="Q417">
            <v>64.319999999999993</v>
          </cell>
        </row>
        <row r="418">
          <cell r="C418">
            <v>248396</v>
          </cell>
          <cell r="D418" t="str">
            <v>להב</v>
          </cell>
          <cell r="E418">
            <v>2</v>
          </cell>
          <cell r="F418">
            <v>50</v>
          </cell>
          <cell r="G418">
            <v>33.1</v>
          </cell>
          <cell r="H418">
            <v>26.4</v>
          </cell>
          <cell r="I418">
            <v>22.2</v>
          </cell>
          <cell r="J418">
            <v>17.2</v>
          </cell>
          <cell r="K418">
            <v>13.1</v>
          </cell>
          <cell r="L418">
            <v>10.7</v>
          </cell>
          <cell r="M418">
            <v>8.1999999999999993</v>
          </cell>
          <cell r="N418">
            <v>7</v>
          </cell>
          <cell r="O418">
            <v>5.7</v>
          </cell>
          <cell r="P418">
            <v>4.9000000000000004</v>
          </cell>
          <cell r="Q418">
            <v>46.92</v>
          </cell>
        </row>
        <row r="419">
          <cell r="C419">
            <v>248396</v>
          </cell>
          <cell r="D419" t="str">
            <v>להב</v>
          </cell>
          <cell r="E419">
            <v>1.01</v>
          </cell>
          <cell r="F419">
            <v>99</v>
          </cell>
          <cell r="G419">
            <v>7</v>
          </cell>
          <cell r="H419">
            <v>5</v>
          </cell>
          <cell r="I419">
            <v>3.9</v>
          </cell>
          <cell r="J419">
            <v>2.9</v>
          </cell>
          <cell r="K419">
            <v>2.2999999999999998</v>
          </cell>
          <cell r="L419">
            <v>2</v>
          </cell>
          <cell r="M419">
            <v>1.5</v>
          </cell>
          <cell r="N419">
            <v>1.3</v>
          </cell>
          <cell r="O419">
            <v>1</v>
          </cell>
          <cell r="P419">
            <v>2.6</v>
          </cell>
          <cell r="Q419">
            <v>22.56</v>
          </cell>
        </row>
        <row r="420">
          <cell r="C420">
            <v>250156</v>
          </cell>
          <cell r="D420" t="str">
            <v>דורות</v>
          </cell>
          <cell r="E420">
            <v>1000</v>
          </cell>
          <cell r="F420">
            <v>0.1</v>
          </cell>
          <cell r="G420">
            <v>139.69999999999999</v>
          </cell>
          <cell r="H420">
            <v>104.8</v>
          </cell>
          <cell r="I420">
            <v>93.5</v>
          </cell>
          <cell r="J420">
            <v>81</v>
          </cell>
          <cell r="K420">
            <v>60.7</v>
          </cell>
          <cell r="L420">
            <v>48.9</v>
          </cell>
          <cell r="M420">
            <v>40.299999999999997</v>
          </cell>
          <cell r="N420">
            <v>36.1</v>
          </cell>
          <cell r="O420">
            <v>27</v>
          </cell>
          <cell r="P420">
            <v>20</v>
          </cell>
          <cell r="Q420">
            <v>183.96</v>
          </cell>
        </row>
        <row r="421">
          <cell r="C421">
            <v>250156</v>
          </cell>
          <cell r="D421" t="str">
            <v>דורות</v>
          </cell>
          <cell r="E421">
            <v>500</v>
          </cell>
          <cell r="F421">
            <v>0.2</v>
          </cell>
          <cell r="G421">
            <v>128.30000000000001</v>
          </cell>
          <cell r="H421">
            <v>97.4</v>
          </cell>
          <cell r="I421">
            <v>86.2</v>
          </cell>
          <cell r="J421">
            <v>73.900000000000006</v>
          </cell>
          <cell r="K421">
            <v>55.7</v>
          </cell>
          <cell r="L421">
            <v>44.8</v>
          </cell>
          <cell r="M421">
            <v>36.700000000000003</v>
          </cell>
          <cell r="N421">
            <v>32.4</v>
          </cell>
          <cell r="O421">
            <v>24.2</v>
          </cell>
          <cell r="P421">
            <v>18.2</v>
          </cell>
          <cell r="Q421">
            <v>168.11999999999998</v>
          </cell>
        </row>
        <row r="422">
          <cell r="C422">
            <v>250156</v>
          </cell>
          <cell r="D422" t="str">
            <v>דורות</v>
          </cell>
          <cell r="E422">
            <v>200</v>
          </cell>
          <cell r="F422">
            <v>0.5</v>
          </cell>
          <cell r="G422">
            <v>113.7</v>
          </cell>
          <cell r="H422">
            <v>87.6</v>
          </cell>
          <cell r="I422">
            <v>76.8</v>
          </cell>
          <cell r="J422">
            <v>64.8</v>
          </cell>
          <cell r="K422">
            <v>49.3</v>
          </cell>
          <cell r="L422">
            <v>39.5</v>
          </cell>
          <cell r="M422">
            <v>32.1</v>
          </cell>
          <cell r="N422">
            <v>27.8</v>
          </cell>
          <cell r="O422">
            <v>20.9</v>
          </cell>
          <cell r="P422">
            <v>15.9</v>
          </cell>
          <cell r="Q422">
            <v>148.08000000000001</v>
          </cell>
        </row>
        <row r="423">
          <cell r="C423">
            <v>250156</v>
          </cell>
          <cell r="D423" t="str">
            <v>דורות</v>
          </cell>
          <cell r="E423">
            <v>100</v>
          </cell>
          <cell r="F423">
            <v>1</v>
          </cell>
          <cell r="G423">
            <v>103</v>
          </cell>
          <cell r="H423">
            <v>80.3</v>
          </cell>
          <cell r="I423">
            <v>69.8</v>
          </cell>
          <cell r="J423">
            <v>58.3</v>
          </cell>
          <cell r="K423">
            <v>44.6</v>
          </cell>
          <cell r="L423">
            <v>35.700000000000003</v>
          </cell>
          <cell r="M423">
            <v>28.8</v>
          </cell>
          <cell r="N423">
            <v>24.7</v>
          </cell>
          <cell r="O423">
            <v>18.600000000000001</v>
          </cell>
          <cell r="P423">
            <v>14.3</v>
          </cell>
          <cell r="Q423">
            <v>133.44</v>
          </cell>
        </row>
        <row r="424">
          <cell r="C424">
            <v>250156</v>
          </cell>
          <cell r="D424" t="str">
            <v>דורות</v>
          </cell>
          <cell r="E424">
            <v>50</v>
          </cell>
          <cell r="F424">
            <v>2</v>
          </cell>
          <cell r="G424">
            <v>92.4</v>
          </cell>
          <cell r="H424">
            <v>72.900000000000006</v>
          </cell>
          <cell r="I424">
            <v>62.9</v>
          </cell>
          <cell r="J424">
            <v>51.8</v>
          </cell>
          <cell r="K424">
            <v>39.9</v>
          </cell>
          <cell r="L424">
            <v>32</v>
          </cell>
          <cell r="M424">
            <v>25.6</v>
          </cell>
          <cell r="N424">
            <v>21.7</v>
          </cell>
          <cell r="O424">
            <v>16.399999999999999</v>
          </cell>
          <cell r="P424">
            <v>12.8</v>
          </cell>
          <cell r="Q424">
            <v>119.28</v>
          </cell>
        </row>
        <row r="425">
          <cell r="C425">
            <v>250156</v>
          </cell>
          <cell r="D425" t="str">
            <v>דורות</v>
          </cell>
          <cell r="E425">
            <v>25</v>
          </cell>
          <cell r="F425">
            <v>4</v>
          </cell>
          <cell r="G425">
            <v>82</v>
          </cell>
          <cell r="H425">
            <v>65.400000000000006</v>
          </cell>
          <cell r="I425">
            <v>56</v>
          </cell>
          <cell r="J425">
            <v>45.6</v>
          </cell>
          <cell r="K425">
            <v>35.299999999999997</v>
          </cell>
          <cell r="L425">
            <v>28.3</v>
          </cell>
          <cell r="M425">
            <v>22.5</v>
          </cell>
          <cell r="N425">
            <v>18.899999999999999</v>
          </cell>
          <cell r="O425">
            <v>14.3</v>
          </cell>
          <cell r="P425">
            <v>11.3</v>
          </cell>
          <cell r="Q425">
            <v>105.36</v>
          </cell>
        </row>
        <row r="426">
          <cell r="C426">
            <v>250156</v>
          </cell>
          <cell r="D426" t="str">
            <v>דורות</v>
          </cell>
          <cell r="E426">
            <v>20</v>
          </cell>
          <cell r="F426">
            <v>5</v>
          </cell>
          <cell r="G426">
            <v>78.7</v>
          </cell>
          <cell r="H426">
            <v>63</v>
          </cell>
          <cell r="I426">
            <v>53.7</v>
          </cell>
          <cell r="J426">
            <v>43.6</v>
          </cell>
          <cell r="K426">
            <v>33.9</v>
          </cell>
          <cell r="L426">
            <v>27.1</v>
          </cell>
          <cell r="M426">
            <v>21.6</v>
          </cell>
          <cell r="N426">
            <v>18</v>
          </cell>
          <cell r="O426">
            <v>13.6</v>
          </cell>
          <cell r="P426">
            <v>10.9</v>
          </cell>
          <cell r="Q426">
            <v>100.91999999999999</v>
          </cell>
        </row>
        <row r="427">
          <cell r="C427">
            <v>250156</v>
          </cell>
          <cell r="D427" t="str">
            <v>דורות</v>
          </cell>
          <cell r="E427">
            <v>10</v>
          </cell>
          <cell r="F427">
            <v>10</v>
          </cell>
          <cell r="G427">
            <v>68.3</v>
          </cell>
          <cell r="H427">
            <v>55.2</v>
          </cell>
          <cell r="I427">
            <v>46.8</v>
          </cell>
          <cell r="J427">
            <v>37.4</v>
          </cell>
          <cell r="K427">
            <v>29.2</v>
          </cell>
          <cell r="L427">
            <v>23.5</v>
          </cell>
          <cell r="M427">
            <v>18.600000000000001</v>
          </cell>
          <cell r="N427">
            <v>15.3</v>
          </cell>
          <cell r="O427">
            <v>11.7</v>
          </cell>
          <cell r="P427">
            <v>9.4</v>
          </cell>
          <cell r="Q427">
            <v>87.24</v>
          </cell>
        </row>
        <row r="428">
          <cell r="C428">
            <v>250156</v>
          </cell>
          <cell r="D428" t="str">
            <v>דורות</v>
          </cell>
          <cell r="E428">
            <v>5</v>
          </cell>
          <cell r="F428">
            <v>20</v>
          </cell>
          <cell r="G428">
            <v>57.5</v>
          </cell>
          <cell r="H428">
            <v>47.1</v>
          </cell>
          <cell r="I428">
            <v>39.5</v>
          </cell>
          <cell r="J428">
            <v>31.1</v>
          </cell>
          <cell r="K428">
            <v>24.5</v>
          </cell>
          <cell r="L428">
            <v>19.8</v>
          </cell>
          <cell r="M428">
            <v>15.6</v>
          </cell>
          <cell r="N428">
            <v>12.8</v>
          </cell>
          <cell r="O428">
            <v>9.6999999999999993</v>
          </cell>
          <cell r="P428">
            <v>8</v>
          </cell>
          <cell r="Q428">
            <v>73.319999999999993</v>
          </cell>
        </row>
        <row r="429">
          <cell r="C429">
            <v>250156</v>
          </cell>
          <cell r="D429" t="str">
            <v>דורות</v>
          </cell>
          <cell r="E429">
            <v>2</v>
          </cell>
          <cell r="F429">
            <v>50</v>
          </cell>
          <cell r="G429">
            <v>41.6</v>
          </cell>
          <cell r="H429">
            <v>34.5</v>
          </cell>
          <cell r="I429">
            <v>28.6</v>
          </cell>
          <cell r="J429">
            <v>21.9</v>
          </cell>
          <cell r="K429">
            <v>17.5</v>
          </cell>
          <cell r="L429">
            <v>14.3</v>
          </cell>
          <cell r="M429">
            <v>11.2</v>
          </cell>
          <cell r="N429">
            <v>9.1999999999999993</v>
          </cell>
          <cell r="O429">
            <v>7.1</v>
          </cell>
          <cell r="P429">
            <v>5.9</v>
          </cell>
          <cell r="Q429">
            <v>52.92</v>
          </cell>
        </row>
        <row r="430">
          <cell r="C430">
            <v>250156</v>
          </cell>
          <cell r="D430" t="str">
            <v>דורות</v>
          </cell>
          <cell r="E430">
            <v>1.01</v>
          </cell>
          <cell r="F430">
            <v>99</v>
          </cell>
          <cell r="G430">
            <v>17.3</v>
          </cell>
          <cell r="H430">
            <v>14.1</v>
          </cell>
          <cell r="I430">
            <v>11.7</v>
          </cell>
          <cell r="J430">
            <v>8.6</v>
          </cell>
          <cell r="K430">
            <v>6.9</v>
          </cell>
          <cell r="L430">
            <v>6.1</v>
          </cell>
          <cell r="M430">
            <v>5</v>
          </cell>
          <cell r="N430">
            <v>4.4000000000000004</v>
          </cell>
          <cell r="O430">
            <v>3.5</v>
          </cell>
          <cell r="P430">
            <v>2.9</v>
          </cell>
          <cell r="Q430">
            <v>22.679999999999996</v>
          </cell>
        </row>
        <row r="431">
          <cell r="C431">
            <v>255630</v>
          </cell>
          <cell r="D431" t="str">
            <v>מצפה רמון</v>
          </cell>
          <cell r="E431">
            <v>1000</v>
          </cell>
          <cell r="F431">
            <v>0.1</v>
          </cell>
          <cell r="G431">
            <v>631.20000000000005</v>
          </cell>
          <cell r="H431">
            <v>477.5</v>
          </cell>
          <cell r="I431">
            <v>383.3</v>
          </cell>
          <cell r="J431">
            <v>276.8</v>
          </cell>
          <cell r="K431">
            <v>190.9</v>
          </cell>
          <cell r="L431">
            <v>141.19999999999999</v>
          </cell>
          <cell r="M431">
            <v>89.6</v>
          </cell>
          <cell r="N431">
            <v>62.8</v>
          </cell>
          <cell r="O431">
            <v>38.6</v>
          </cell>
          <cell r="P431">
            <v>26.8</v>
          </cell>
          <cell r="Q431">
            <v>131.98399999999998</v>
          </cell>
        </row>
        <row r="432">
          <cell r="C432">
            <v>255630</v>
          </cell>
          <cell r="D432" t="str">
            <v>מצפה רמון</v>
          </cell>
          <cell r="E432">
            <v>500</v>
          </cell>
          <cell r="F432">
            <v>0.2</v>
          </cell>
          <cell r="G432">
            <v>448.4</v>
          </cell>
          <cell r="H432">
            <v>339.6</v>
          </cell>
          <cell r="I432">
            <v>273.89999999999998</v>
          </cell>
          <cell r="J432">
            <v>198.7</v>
          </cell>
          <cell r="K432">
            <v>138.6</v>
          </cell>
          <cell r="L432">
            <v>103.5</v>
          </cell>
          <cell r="M432">
            <v>67.3</v>
          </cell>
          <cell r="N432">
            <v>48.2</v>
          </cell>
          <cell r="O432">
            <v>30.6</v>
          </cell>
          <cell r="P432">
            <v>21.9</v>
          </cell>
          <cell r="Q432">
            <v>110.85299999999998</v>
          </cell>
        </row>
        <row r="433">
          <cell r="C433">
            <v>255630</v>
          </cell>
          <cell r="D433" t="str">
            <v>מצפה רמון</v>
          </cell>
          <cell r="E433">
            <v>200</v>
          </cell>
          <cell r="F433">
            <v>0.5</v>
          </cell>
          <cell r="G433">
            <v>282.3</v>
          </cell>
          <cell r="H433">
            <v>214.2</v>
          </cell>
          <cell r="I433">
            <v>173.9</v>
          </cell>
          <cell r="J433">
            <v>127</v>
          </cell>
          <cell r="K433">
            <v>89.8</v>
          </cell>
          <cell r="L433">
            <v>68</v>
          </cell>
          <cell r="M433">
            <v>45.6</v>
          </cell>
          <cell r="N433">
            <v>33.700000000000003</v>
          </cell>
          <cell r="O433">
            <v>22.2</v>
          </cell>
          <cell r="P433">
            <v>16.600000000000001</v>
          </cell>
          <cell r="Q433">
            <v>87.12299999999999</v>
          </cell>
        </row>
        <row r="434">
          <cell r="C434">
            <v>255630</v>
          </cell>
          <cell r="D434" t="str">
            <v>מצפה רמון</v>
          </cell>
          <cell r="E434">
            <v>100</v>
          </cell>
          <cell r="F434">
            <v>1</v>
          </cell>
          <cell r="G434">
            <v>196.9</v>
          </cell>
          <cell r="H434">
            <v>149.69999999999999</v>
          </cell>
          <cell r="I434">
            <v>122.1</v>
          </cell>
          <cell r="J434">
            <v>89.6</v>
          </cell>
          <cell r="K434">
            <v>64.099999999999994</v>
          </cell>
          <cell r="L434">
            <v>49</v>
          </cell>
          <cell r="M434">
            <v>33.700000000000003</v>
          </cell>
          <cell r="N434">
            <v>25.4</v>
          </cell>
          <cell r="O434">
            <v>17.3</v>
          </cell>
          <cell r="P434">
            <v>13.2</v>
          </cell>
          <cell r="Q434">
            <v>71.867999999999995</v>
          </cell>
        </row>
        <row r="435">
          <cell r="C435">
            <v>255630</v>
          </cell>
          <cell r="D435" t="str">
            <v>מצפה רמון</v>
          </cell>
          <cell r="E435">
            <v>50</v>
          </cell>
          <cell r="F435">
            <v>2</v>
          </cell>
          <cell r="G435">
            <v>135.9</v>
          </cell>
          <cell r="H435">
            <v>103.5</v>
          </cell>
          <cell r="I435">
            <v>84.8</v>
          </cell>
          <cell r="J435">
            <v>62.6</v>
          </cell>
          <cell r="K435">
            <v>45.3</v>
          </cell>
          <cell r="L435">
            <v>35</v>
          </cell>
          <cell r="M435">
            <v>24.6</v>
          </cell>
          <cell r="N435">
            <v>19</v>
          </cell>
          <cell r="O435">
            <v>13.3</v>
          </cell>
          <cell r="P435">
            <v>10.4</v>
          </cell>
          <cell r="Q435">
            <v>58.646999999999991</v>
          </cell>
        </row>
        <row r="436">
          <cell r="C436">
            <v>255630</v>
          </cell>
          <cell r="D436" t="str">
            <v>מצפה רמון</v>
          </cell>
          <cell r="E436">
            <v>25</v>
          </cell>
          <cell r="F436">
            <v>4</v>
          </cell>
          <cell r="G436">
            <v>92.3</v>
          </cell>
          <cell r="H436">
            <v>70.5</v>
          </cell>
          <cell r="I436">
            <v>58.1</v>
          </cell>
          <cell r="J436">
            <v>43.1</v>
          </cell>
          <cell r="K436">
            <v>31.5</v>
          </cell>
          <cell r="L436">
            <v>24.6</v>
          </cell>
          <cell r="M436">
            <v>17.8</v>
          </cell>
          <cell r="N436">
            <v>13.9</v>
          </cell>
          <cell r="O436">
            <v>10.1</v>
          </cell>
          <cell r="P436">
            <v>8.1</v>
          </cell>
          <cell r="Q436">
            <v>47.121000000000002</v>
          </cell>
        </row>
        <row r="437">
          <cell r="C437">
            <v>255630</v>
          </cell>
          <cell r="D437" t="str">
            <v>מצפה רמון</v>
          </cell>
          <cell r="E437">
            <v>20</v>
          </cell>
          <cell r="F437">
            <v>5</v>
          </cell>
          <cell r="G437">
            <v>81.2</v>
          </cell>
          <cell r="H437">
            <v>62.1</v>
          </cell>
          <cell r="I437">
            <v>51.2</v>
          </cell>
          <cell r="J437">
            <v>38.1</v>
          </cell>
          <cell r="K437">
            <v>27.9</v>
          </cell>
          <cell r="L437">
            <v>21.9</v>
          </cell>
          <cell r="M437">
            <v>15.9</v>
          </cell>
          <cell r="N437">
            <v>12.6</v>
          </cell>
          <cell r="O437">
            <v>9.1999999999999993</v>
          </cell>
          <cell r="P437">
            <v>7.4</v>
          </cell>
          <cell r="Q437">
            <v>43.843999999999994</v>
          </cell>
        </row>
        <row r="438">
          <cell r="C438">
            <v>255630</v>
          </cell>
          <cell r="D438" t="str">
            <v>מצפה רמון</v>
          </cell>
          <cell r="E438">
            <v>10</v>
          </cell>
          <cell r="F438">
            <v>10</v>
          </cell>
          <cell r="G438">
            <v>53.6</v>
          </cell>
          <cell r="H438">
            <v>41.2</v>
          </cell>
          <cell r="I438">
            <v>34.1</v>
          </cell>
          <cell r="J438">
            <v>25.5</v>
          </cell>
          <cell r="K438">
            <v>18.899999999999999</v>
          </cell>
          <cell r="L438">
            <v>15</v>
          </cell>
          <cell r="M438">
            <v>11.2</v>
          </cell>
          <cell r="N438">
            <v>9</v>
          </cell>
          <cell r="O438">
            <v>6.7</v>
          </cell>
          <cell r="P438">
            <v>5.6</v>
          </cell>
          <cell r="Q438">
            <v>34.238999999999997</v>
          </cell>
        </row>
        <row r="439">
          <cell r="C439">
            <v>255630</v>
          </cell>
          <cell r="D439" t="str">
            <v>מצפה רמון</v>
          </cell>
          <cell r="E439">
            <v>5</v>
          </cell>
          <cell r="F439">
            <v>20</v>
          </cell>
          <cell r="G439">
            <v>34.1</v>
          </cell>
          <cell r="H439">
            <v>26.4</v>
          </cell>
          <cell r="I439">
            <v>21.9</v>
          </cell>
          <cell r="J439">
            <v>16.5</v>
          </cell>
          <cell r="K439">
            <v>12.4</v>
          </cell>
          <cell r="L439">
            <v>9.9</v>
          </cell>
          <cell r="M439">
            <v>7.6</v>
          </cell>
          <cell r="N439">
            <v>6.2</v>
          </cell>
          <cell r="O439">
            <v>4.7</v>
          </cell>
          <cell r="P439">
            <v>4</v>
          </cell>
          <cell r="Q439">
            <v>25.763999999999999</v>
          </cell>
        </row>
        <row r="440">
          <cell r="C440">
            <v>255630</v>
          </cell>
          <cell r="D440" t="str">
            <v>מצפה רמון</v>
          </cell>
          <cell r="E440">
            <v>2</v>
          </cell>
          <cell r="F440">
            <v>50</v>
          </cell>
          <cell r="G440">
            <v>16.7</v>
          </cell>
          <cell r="H440">
            <v>13.1</v>
          </cell>
          <cell r="I440">
            <v>10.9</v>
          </cell>
          <cell r="J440">
            <v>8.3000000000000007</v>
          </cell>
          <cell r="K440">
            <v>6.3</v>
          </cell>
          <cell r="L440">
            <v>5.2</v>
          </cell>
          <cell r="M440">
            <v>4.0999999999999996</v>
          </cell>
          <cell r="N440">
            <v>3.4</v>
          </cell>
          <cell r="O440">
            <v>2.6</v>
          </cell>
          <cell r="P440">
            <v>2.2000000000000002</v>
          </cell>
          <cell r="Q440">
            <v>15.706999999999999</v>
          </cell>
        </row>
        <row r="441">
          <cell r="C441">
            <v>255630</v>
          </cell>
          <cell r="D441" t="str">
            <v>מצפה רמון</v>
          </cell>
          <cell r="E441">
            <v>1.01</v>
          </cell>
          <cell r="F441">
            <v>99</v>
          </cell>
          <cell r="G441">
            <v>5.5</v>
          </cell>
          <cell r="H441">
            <v>4.5</v>
          </cell>
          <cell r="I441">
            <v>3.7</v>
          </cell>
          <cell r="J441">
            <v>2.9</v>
          </cell>
          <cell r="K441">
            <v>2.2000000000000002</v>
          </cell>
          <cell r="L441">
            <v>1.8</v>
          </cell>
          <cell r="M441">
            <v>1.5</v>
          </cell>
          <cell r="N441">
            <v>1.2</v>
          </cell>
          <cell r="O441">
            <v>0.8</v>
          </cell>
          <cell r="P441">
            <v>0.6</v>
          </cell>
          <cell r="Q441">
            <v>5.4239999999999995</v>
          </cell>
        </row>
        <row r="442">
          <cell r="C442">
            <v>259270</v>
          </cell>
          <cell r="D442" t="str">
            <v>עובדה שדה תעופה ונאות סמדר</v>
          </cell>
          <cell r="E442">
            <v>1000</v>
          </cell>
          <cell r="F442">
            <v>0.1</v>
          </cell>
          <cell r="G442">
            <v>407.8</v>
          </cell>
          <cell r="H442">
            <v>331.3</v>
          </cell>
          <cell r="I442">
            <v>271.5</v>
          </cell>
          <cell r="J442">
            <v>207.7</v>
          </cell>
          <cell r="K442">
            <v>146.19999999999999</v>
          </cell>
          <cell r="L442">
            <v>116.5</v>
          </cell>
          <cell r="M442">
            <v>79.099999999999994</v>
          </cell>
          <cell r="N442">
            <v>66</v>
          </cell>
          <cell r="O442">
            <v>64.900000000000006</v>
          </cell>
          <cell r="P442">
            <v>38.6</v>
          </cell>
          <cell r="Q442">
            <v>120.232</v>
          </cell>
        </row>
        <row r="443">
          <cell r="C443">
            <v>259270</v>
          </cell>
          <cell r="D443" t="str">
            <v>עובדה שדה תעופה ונאות סמדר</v>
          </cell>
          <cell r="E443">
            <v>500</v>
          </cell>
          <cell r="F443">
            <v>0.2</v>
          </cell>
          <cell r="G443">
            <v>317.5</v>
          </cell>
          <cell r="H443">
            <v>257.7</v>
          </cell>
          <cell r="I443">
            <v>210.6</v>
          </cell>
          <cell r="J443">
            <v>160</v>
          </cell>
          <cell r="K443">
            <v>113.9</v>
          </cell>
          <cell r="L443">
            <v>91.1</v>
          </cell>
          <cell r="M443">
            <v>62.4</v>
          </cell>
          <cell r="N443">
            <v>52.6</v>
          </cell>
          <cell r="O443">
            <v>49.9</v>
          </cell>
          <cell r="P443">
            <v>30.8</v>
          </cell>
          <cell r="Q443">
            <v>101.13499999999999</v>
          </cell>
        </row>
        <row r="444">
          <cell r="C444">
            <v>259270</v>
          </cell>
          <cell r="D444" t="str">
            <v>עובדה שדה תעופה ונאות סמדר</v>
          </cell>
          <cell r="E444">
            <v>200</v>
          </cell>
          <cell r="F444">
            <v>0.5</v>
          </cell>
          <cell r="G444">
            <v>223.6</v>
          </cell>
          <cell r="H444">
            <v>181.4</v>
          </cell>
          <cell r="I444">
            <v>147.69999999999999</v>
          </cell>
          <cell r="J444">
            <v>111.2</v>
          </cell>
          <cell r="K444">
            <v>80.2</v>
          </cell>
          <cell r="L444">
            <v>64.5</v>
          </cell>
          <cell r="M444">
            <v>44.8</v>
          </cell>
          <cell r="N444">
            <v>38</v>
          </cell>
          <cell r="O444">
            <v>34.4</v>
          </cell>
          <cell r="P444">
            <v>22.4</v>
          </cell>
          <cell r="Q444">
            <v>78.986999999999995</v>
          </cell>
        </row>
        <row r="445">
          <cell r="C445">
            <v>259270</v>
          </cell>
          <cell r="D445" t="str">
            <v>עובדה שדה תעופה ונאות סמדר</v>
          </cell>
          <cell r="E445">
            <v>100</v>
          </cell>
          <cell r="F445">
            <v>1</v>
          </cell>
          <cell r="G445">
            <v>168.4</v>
          </cell>
          <cell r="H445">
            <v>136.5</v>
          </cell>
          <cell r="I445">
            <v>110.9</v>
          </cell>
          <cell r="J445">
            <v>83</v>
          </cell>
          <cell r="K445">
            <v>60.4</v>
          </cell>
          <cell r="L445">
            <v>48.8</v>
          </cell>
          <cell r="M445">
            <v>34.1</v>
          </cell>
          <cell r="N445">
            <v>29.2</v>
          </cell>
          <cell r="O445">
            <v>25.5</v>
          </cell>
          <cell r="P445">
            <v>17.2</v>
          </cell>
          <cell r="Q445">
            <v>64.183999999999997</v>
          </cell>
        </row>
        <row r="446">
          <cell r="C446">
            <v>259270</v>
          </cell>
          <cell r="D446" t="str">
            <v>עובדה שדה תעופה ונאות סמדר</v>
          </cell>
          <cell r="E446">
            <v>50</v>
          </cell>
          <cell r="F446">
            <v>2</v>
          </cell>
          <cell r="G446">
            <v>124.3</v>
          </cell>
          <cell r="H446">
            <v>100.7</v>
          </cell>
          <cell r="I446">
            <v>81.599999999999994</v>
          </cell>
          <cell r="J446">
            <v>60.7</v>
          </cell>
          <cell r="K446">
            <v>44.5</v>
          </cell>
          <cell r="L446">
            <v>36</v>
          </cell>
          <cell r="M446">
            <v>25.4</v>
          </cell>
          <cell r="N446">
            <v>21.8</v>
          </cell>
          <cell r="O446">
            <v>18.399999999999999</v>
          </cell>
          <cell r="P446">
            <v>12.9</v>
          </cell>
          <cell r="Q446">
            <v>51.076000000000001</v>
          </cell>
        </row>
        <row r="447">
          <cell r="C447">
            <v>259270</v>
          </cell>
          <cell r="D447" t="str">
            <v>עובדה שדה תעופה ונאות סמדר</v>
          </cell>
          <cell r="E447">
            <v>25</v>
          </cell>
          <cell r="F447">
            <v>4</v>
          </cell>
          <cell r="G447">
            <v>89.3</v>
          </cell>
          <cell r="H447">
            <v>72.3</v>
          </cell>
          <cell r="I447">
            <v>58.5</v>
          </cell>
          <cell r="J447">
            <v>43.2</v>
          </cell>
          <cell r="K447">
            <v>31.9</v>
          </cell>
          <cell r="L447">
            <v>25.9</v>
          </cell>
          <cell r="M447">
            <v>18.399999999999999</v>
          </cell>
          <cell r="N447">
            <v>15.9</v>
          </cell>
          <cell r="O447">
            <v>12.9</v>
          </cell>
          <cell r="P447">
            <v>9.4</v>
          </cell>
          <cell r="Q447">
            <v>39.436999999999998</v>
          </cell>
        </row>
        <row r="448">
          <cell r="C448">
            <v>259270</v>
          </cell>
          <cell r="D448" t="str">
            <v>עובדה שדה תעופה ונאות סמדר</v>
          </cell>
          <cell r="E448">
            <v>20</v>
          </cell>
          <cell r="F448">
            <v>5</v>
          </cell>
          <cell r="G448">
            <v>79.7</v>
          </cell>
          <cell r="H448">
            <v>64.5</v>
          </cell>
          <cell r="I448">
            <v>52.2</v>
          </cell>
          <cell r="J448">
            <v>38.5</v>
          </cell>
          <cell r="K448">
            <v>28.4</v>
          </cell>
          <cell r="L448">
            <v>23.1</v>
          </cell>
          <cell r="M448">
            <v>16.5</v>
          </cell>
          <cell r="N448">
            <v>14.2</v>
          </cell>
          <cell r="O448">
            <v>11.4</v>
          </cell>
          <cell r="P448">
            <v>8.4</v>
          </cell>
          <cell r="Q448">
            <v>36.046999999999997</v>
          </cell>
        </row>
        <row r="449">
          <cell r="C449">
            <v>259270</v>
          </cell>
          <cell r="D449" t="str">
            <v>עובדה שדה תעופה ונאות סמדר</v>
          </cell>
          <cell r="E449">
            <v>10</v>
          </cell>
          <cell r="F449">
            <v>10</v>
          </cell>
          <cell r="G449">
            <v>54.3</v>
          </cell>
          <cell r="H449">
            <v>43.9</v>
          </cell>
          <cell r="I449">
            <v>35.5</v>
          </cell>
          <cell r="J449">
            <v>26</v>
          </cell>
          <cell r="K449">
            <v>19.3</v>
          </cell>
          <cell r="L449">
            <v>15.7</v>
          </cell>
          <cell r="M449">
            <v>11.3</v>
          </cell>
          <cell r="N449">
            <v>9.6999999999999993</v>
          </cell>
          <cell r="O449">
            <v>7.5</v>
          </cell>
          <cell r="P449">
            <v>5.8</v>
          </cell>
          <cell r="Q449">
            <v>26.328999999999997</v>
          </cell>
        </row>
        <row r="450">
          <cell r="C450">
            <v>259270</v>
          </cell>
          <cell r="D450" t="str">
            <v>עובדה שדה תעופה ונאות סמדר</v>
          </cell>
          <cell r="E450">
            <v>5</v>
          </cell>
          <cell r="F450">
            <v>20</v>
          </cell>
          <cell r="G450">
            <v>34.6</v>
          </cell>
          <cell r="H450">
            <v>27.9</v>
          </cell>
          <cell r="I450">
            <v>22.6</v>
          </cell>
          <cell r="J450">
            <v>16.5</v>
          </cell>
          <cell r="K450">
            <v>12.2</v>
          </cell>
          <cell r="L450">
            <v>10</v>
          </cell>
          <cell r="M450">
            <v>7.2</v>
          </cell>
          <cell r="N450">
            <v>6.2</v>
          </cell>
          <cell r="O450">
            <v>4.5999999999999996</v>
          </cell>
          <cell r="P450">
            <v>3.7</v>
          </cell>
          <cell r="Q450">
            <v>17.853999999999999</v>
          </cell>
        </row>
        <row r="451">
          <cell r="C451">
            <v>259270</v>
          </cell>
          <cell r="D451" t="str">
            <v>עובדה שדה תעופה ונאות סמדר</v>
          </cell>
          <cell r="E451">
            <v>2</v>
          </cell>
          <cell r="F451">
            <v>50</v>
          </cell>
          <cell r="G451">
            <v>15.3</v>
          </cell>
          <cell r="H451">
            <v>12.3</v>
          </cell>
          <cell r="I451">
            <v>10</v>
          </cell>
          <cell r="J451">
            <v>7.2</v>
          </cell>
          <cell r="K451">
            <v>5.3</v>
          </cell>
          <cell r="L451">
            <v>4.3</v>
          </cell>
          <cell r="M451">
            <v>3.1</v>
          </cell>
          <cell r="N451">
            <v>2.6</v>
          </cell>
          <cell r="O451">
            <v>1.8</v>
          </cell>
          <cell r="P451">
            <v>1.6</v>
          </cell>
          <cell r="Q451">
            <v>8.3620000000000001</v>
          </cell>
        </row>
        <row r="452">
          <cell r="C452">
            <v>259270</v>
          </cell>
          <cell r="D452" t="str">
            <v>עובדה שדה תעופה ונאות סמדר</v>
          </cell>
          <cell r="E452">
            <v>1.01</v>
          </cell>
          <cell r="F452">
            <v>99</v>
          </cell>
          <cell r="G452">
            <v>2.1</v>
          </cell>
          <cell r="H452">
            <v>1.7</v>
          </cell>
          <cell r="I452">
            <v>1.4</v>
          </cell>
          <cell r="J452">
            <v>1</v>
          </cell>
          <cell r="K452">
            <v>0.7</v>
          </cell>
          <cell r="L452">
            <v>0.5</v>
          </cell>
          <cell r="M452">
            <v>0.4</v>
          </cell>
          <cell r="N452">
            <v>0.3</v>
          </cell>
          <cell r="O452">
            <v>0.2</v>
          </cell>
          <cell r="P452">
            <v>0.2</v>
          </cell>
          <cell r="Q452">
            <v>0.90399999999999991</v>
          </cell>
        </row>
      </sheetData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A48B8F-23C1-4B51-9DBE-BEC2A921ACE1}" name="Table2" displayName="Table2" ref="A1:H20" totalsRowShown="0" headerRowCellStyle="Normal" dataCellStyle="Normal">
  <autoFilter ref="A1:H20" xr:uid="{90AAA045-2B2E-4E2B-8338-EF30DE91BF0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sortState ref="A2:H16">
    <sortCondition ref="A9"/>
  </sortState>
  <tableColumns count="8">
    <tableColumn id="1" xr3:uid="{0C639908-7B15-431E-A955-EA6482BEBC63}" name="מס' אזור גשם" dataCellStyle="Normal"/>
    <tableColumn id="2" xr3:uid="{27133DD8-A31A-4C99-BA46-C8A42F09C432}" name="שם אזור גשם" dataCellStyle="Normal"/>
    <tableColumn id="3" xr3:uid="{7DFBABF8-5B54-4FF8-B4B8-ED186AC13665}" name="מס' תחנת גשם" dataCellStyle="Normal"/>
    <tableColumn id="4" xr3:uid="{2880D44D-F8FF-4FD0-82B1-7A72981C508D}" name="שם תחנת גשם" dataCellStyle="Normal"/>
    <tableColumn id="5" xr3:uid="{93F75D59-446B-4FF7-B356-3ABFD2731A6D}" name="מס' תחנה היסטורית" dataCellStyle="Normal"/>
    <tableColumn id="6" xr3:uid="{A7570320-6C19-479B-9777-2DE927D0DFA4}" name="שנת התחלה" dataCellStyle="Normal"/>
    <tableColumn id="7" xr3:uid="{A5C2C6E5-C16F-4E4D-9B78-1B675F09F484}" name="שנת סיום" dataCellStyle="Normal"/>
    <tableColumn id="8" xr3:uid="{CB5C538F-0DB8-4E35-956A-D35E2DFA4263}" name="מספר שנות פעילות " dataCellStyle="Normal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8415E6-282B-4B45-8F75-389BC2795D9E}" name="Table1" displayName="Table1" ref="D2:P13" totalsRowShown="0" headerRowDxfId="22" headerRowBorderDxfId="21" tableBorderDxfId="20">
  <autoFilter ref="D2:P13" xr:uid="{BBCF6B26-27EC-4FEE-A3C3-105CA5EE4CA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6BFD2374-CC49-4074-812B-FDFDFCDF9FA8}" name="תקופת_x000a_חזרה">
      <calculatedColumnFormula>'בסיס נתונים'!E2</calculatedColumnFormula>
    </tableColumn>
    <tableColumn id="2" xr3:uid="{3886841C-B1D2-41D8-93CF-750882ECEA89}" name="הסתברות %" dataDxfId="19" dataCellStyle="Percent"/>
    <tableColumn id="4" xr3:uid="{5335DE05-86DD-4AB4-AC13-4714C22C4A33}" name="10 דק' - מ&quot;מ לשעה" dataDxfId="18">
      <calculatedColumnFormula>'Alternating Block Method'!B59*60/'Alternating Block Method'!B$58</calculatedColumnFormula>
    </tableColumn>
    <tableColumn id="5" xr3:uid="{64B72651-B0E7-4407-A28E-192EC9DD6E2C}" name="15 דק' - מ&quot;מ לשעה" dataDxfId="17">
      <calculatedColumnFormula>'Alternating Block Method'!C59*60/'Alternating Block Method'!C$58</calculatedColumnFormula>
    </tableColumn>
    <tableColumn id="6" xr3:uid="{B528B3BB-C6A7-4A81-8717-9D42BD5324ED}" name="20  דק' - מ&quot;מ לשעה" dataDxfId="16">
      <calculatedColumnFormula>'Alternating Block Method'!D59*60/'Alternating Block Method'!D$58</calculatedColumnFormula>
    </tableColumn>
    <tableColumn id="7" xr3:uid="{1BDFDDFF-740F-4918-845D-9F002DBCE87F}" name="30  דק' - מ&quot;מ לשעה" dataDxfId="15">
      <calculatedColumnFormula>'Alternating Block Method'!E59*60/'Alternating Block Method'!E$58</calculatedColumnFormula>
    </tableColumn>
    <tableColumn id="8" xr3:uid="{32D40BAA-1DFD-4235-BB6F-567AD1FEAFA2}" name="45  דק' - מ&quot;מ לשעה" dataDxfId="14">
      <calculatedColumnFormula>'Alternating Block Method'!F59*60/'Alternating Block Method'!F$58</calculatedColumnFormula>
    </tableColumn>
    <tableColumn id="9" xr3:uid="{FD2BC5F4-4B81-48CA-BC6D-ABAA0CA14243}" name="60  דק' - מ&quot;מ לשעה" dataDxfId="13">
      <calculatedColumnFormula>'Alternating Block Method'!G59*60/'Alternating Block Method'!G$58</calculatedColumnFormula>
    </tableColumn>
    <tableColumn id="10" xr3:uid="{D257FE59-BEAA-4467-8904-1F808B7F8ECD}" name="90 דק' - מ&quot;מ לשעה" dataDxfId="12">
      <calculatedColumnFormula>'Alternating Block Method'!H59*60/'Alternating Block Method'!H$58</calculatedColumnFormula>
    </tableColumn>
    <tableColumn id="11" xr3:uid="{AF5E3E56-E377-4BB7-B088-29D02DD3965D}" name="120 דק' - מ&quot;מ לשעה" dataDxfId="11">
      <calculatedColumnFormula>'Alternating Block Method'!I59*60/'Alternating Block Method'!I$58</calculatedColumnFormula>
    </tableColumn>
    <tableColumn id="12" xr3:uid="{5112AC4F-F155-43FA-B6D6-27B286F82EF5}" name="180 דק' - מ&quot;מ לשעה" dataDxfId="10">
      <calculatedColumnFormula>'Alternating Block Method'!J59*60/'Alternating Block Method'!J$58</calculatedColumnFormula>
    </tableColumn>
    <tableColumn id="13" xr3:uid="{B1806B79-D030-4F38-833C-09D1B0D08AAC}" name="240 דק' - מ&quot;מ לשעה" dataDxfId="9">
      <calculatedColumnFormula>'Alternating Block Method'!K59*60/'Alternating Block Method'!K$58</calculatedColumnFormula>
    </tableColumn>
    <tableColumn id="14" xr3:uid="{616C1129-B420-472F-9C68-7CE864DDFC30}" name="מ&quot;מ ליום" dataDxfId="8">
      <calculatedColumnFormula>INDEX(RainIntensities,cmbPolygon*11-(12-ROW()),COLUMN()+1)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ata.gov.il/dataset/israel_rain_areas_for_planning" TargetMode="External"/><Relationship Id="rId1" Type="http://schemas.openxmlformats.org/officeDocument/2006/relationships/hyperlink" Target="https://www.gov.il/he/Departments/policies/policy_doc_upper_runof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B2755-4BE8-4387-B6A3-568B7549EA9A}">
  <dimension ref="A1:O39"/>
  <sheetViews>
    <sheetView rightToLeft="1" tabSelected="1" workbookViewId="0">
      <selection activeCell="B13" sqref="B13"/>
    </sheetView>
  </sheetViews>
  <sheetFormatPr defaultColWidth="8.77734375" defaultRowHeight="15" x14ac:dyDescent="0.2"/>
  <cols>
    <col min="1" max="1" width="20.88671875" style="57" bestFit="1" customWidth="1"/>
    <col min="2" max="2" width="8.88671875" style="57" customWidth="1"/>
    <col min="3" max="3" width="19.77734375" style="57" customWidth="1"/>
    <col min="4" max="6" width="8.77734375" style="57"/>
    <col min="7" max="7" width="4.44140625" style="57" customWidth="1"/>
    <col min="8" max="16384" width="8.77734375" style="57"/>
  </cols>
  <sheetData>
    <row r="1" spans="1:8" x14ac:dyDescent="0.2">
      <c r="A1" s="56"/>
      <c r="B1" s="56"/>
      <c r="C1" s="56"/>
      <c r="D1" s="56"/>
      <c r="E1" s="56"/>
    </row>
    <row r="2" spans="1:8" x14ac:dyDescent="0.2">
      <c r="A2" s="58"/>
      <c r="B2" s="59"/>
      <c r="C2" s="59"/>
      <c r="D2" s="59"/>
      <c r="E2" s="59"/>
    </row>
    <row r="3" spans="1:8" ht="39" x14ac:dyDescent="0.75">
      <c r="A3" s="58"/>
      <c r="B3" s="59"/>
      <c r="C3" s="59"/>
      <c r="D3" s="59"/>
      <c r="E3" s="59"/>
      <c r="H3" s="60" t="s">
        <v>119</v>
      </c>
    </row>
    <row r="4" spans="1:8" x14ac:dyDescent="0.2">
      <c r="A4" s="58"/>
      <c r="B4" s="59"/>
      <c r="C4" s="59"/>
      <c r="D4" s="59"/>
      <c r="E4" s="59"/>
      <c r="H4" s="61" t="s">
        <v>120</v>
      </c>
    </row>
    <row r="5" spans="1:8" x14ac:dyDescent="0.2">
      <c r="A5" s="58"/>
      <c r="B5" s="59"/>
      <c r="C5" s="59"/>
      <c r="D5" s="59"/>
      <c r="E5" s="59"/>
    </row>
    <row r="6" spans="1:8" x14ac:dyDescent="0.2">
      <c r="A6" s="58"/>
      <c r="B6" s="59"/>
      <c r="C6" s="59"/>
      <c r="D6" s="59"/>
      <c r="E6" s="59"/>
    </row>
    <row r="7" spans="1:8" x14ac:dyDescent="0.2">
      <c r="A7" s="58"/>
      <c r="B7" s="59"/>
      <c r="C7" s="59"/>
      <c r="D7" s="59"/>
      <c r="E7" s="59"/>
    </row>
    <row r="8" spans="1:8" x14ac:dyDescent="0.2">
      <c r="A8" s="58"/>
      <c r="B8" s="59"/>
      <c r="C8" s="59"/>
      <c r="D8" s="59"/>
      <c r="E8" s="59"/>
    </row>
    <row r="9" spans="1:8" x14ac:dyDescent="0.2">
      <c r="A9" s="58"/>
      <c r="B9" s="58"/>
      <c r="C9" s="59"/>
      <c r="D9" s="59"/>
      <c r="E9" s="59"/>
    </row>
    <row r="10" spans="1:8" x14ac:dyDescent="0.2">
      <c r="A10" s="58"/>
      <c r="B10" s="62" t="s">
        <v>128</v>
      </c>
      <c r="C10" s="59"/>
      <c r="D10" s="59"/>
      <c r="E10" s="59"/>
      <c r="G10"/>
    </row>
    <row r="11" spans="1:8" x14ac:dyDescent="0.2">
      <c r="A11" s="58"/>
      <c r="B11" s="62"/>
      <c r="C11" s="59"/>
      <c r="D11" s="59"/>
      <c r="E11" s="59"/>
    </row>
    <row r="12" spans="1:8" x14ac:dyDescent="0.2">
      <c r="A12" s="58"/>
      <c r="B12" s="58" t="s">
        <v>135</v>
      </c>
      <c r="C12" s="59"/>
      <c r="D12" s="59"/>
      <c r="E12" s="59"/>
    </row>
    <row r="13" spans="1:8" x14ac:dyDescent="0.2">
      <c r="A13" s="58"/>
      <c r="B13" s="58"/>
      <c r="C13" s="58"/>
      <c r="D13" s="59"/>
      <c r="E13" s="59"/>
    </row>
    <row r="14" spans="1:8" x14ac:dyDescent="0.2">
      <c r="A14" s="58"/>
      <c r="B14" s="58" t="s">
        <v>129</v>
      </c>
      <c r="C14" s="59"/>
      <c r="D14" s="59"/>
      <c r="E14" s="59"/>
    </row>
    <row r="15" spans="1:8" x14ac:dyDescent="0.2">
      <c r="A15" s="58"/>
      <c r="B15" s="58" t="s">
        <v>121</v>
      </c>
      <c r="C15" s="58"/>
      <c r="D15" s="59"/>
      <c r="E15" s="59"/>
    </row>
    <row r="16" spans="1:8" x14ac:dyDescent="0.2">
      <c r="A16" s="58"/>
      <c r="B16" s="58" t="s">
        <v>130</v>
      </c>
      <c r="C16" s="59"/>
      <c r="D16" s="59"/>
      <c r="E16" s="59"/>
    </row>
    <row r="17" spans="1:5" x14ac:dyDescent="0.2">
      <c r="A17" s="58"/>
      <c r="B17" s="58" t="s">
        <v>122</v>
      </c>
      <c r="C17" s="58"/>
      <c r="D17" s="59"/>
      <c r="E17" s="59"/>
    </row>
    <row r="18" spans="1:5" x14ac:dyDescent="0.2">
      <c r="A18" s="58"/>
      <c r="B18" s="58" t="s">
        <v>131</v>
      </c>
      <c r="C18" s="59"/>
      <c r="D18" s="59"/>
      <c r="E18" s="59"/>
    </row>
    <row r="19" spans="1:5" x14ac:dyDescent="0.2">
      <c r="A19" s="58"/>
      <c r="B19" s="62"/>
      <c r="C19" s="59"/>
      <c r="D19" s="59"/>
      <c r="E19" s="59"/>
    </row>
    <row r="20" spans="1:5" x14ac:dyDescent="0.2">
      <c r="A20" s="58"/>
      <c r="B20" s="58" t="s">
        <v>132</v>
      </c>
      <c r="C20" s="59"/>
      <c r="D20" s="59"/>
      <c r="E20" s="59"/>
    </row>
    <row r="21" spans="1:5" x14ac:dyDescent="0.2">
      <c r="A21" s="58"/>
      <c r="B21" s="58" t="s">
        <v>123</v>
      </c>
      <c r="C21" s="63"/>
      <c r="D21" s="59"/>
      <c r="E21" s="59"/>
    </row>
    <row r="22" spans="1:5" x14ac:dyDescent="0.2">
      <c r="A22" s="58"/>
      <c r="B22" s="58" t="s">
        <v>124</v>
      </c>
      <c r="C22" s="63"/>
      <c r="D22" s="59"/>
      <c r="E22" s="59"/>
    </row>
    <row r="23" spans="1:5" x14ac:dyDescent="0.2">
      <c r="A23" s="58"/>
      <c r="B23" s="58" t="s">
        <v>125</v>
      </c>
      <c r="C23" s="63"/>
      <c r="D23" s="59"/>
      <c r="E23" s="59"/>
    </row>
    <row r="24" spans="1:5" x14ac:dyDescent="0.2">
      <c r="A24" s="58"/>
      <c r="B24" s="58" t="s">
        <v>133</v>
      </c>
      <c r="C24" s="63"/>
      <c r="D24" s="59"/>
      <c r="E24" s="59"/>
    </row>
    <row r="25" spans="1:5" x14ac:dyDescent="0.2">
      <c r="A25" s="58"/>
      <c r="B25" s="58"/>
      <c r="C25" s="63"/>
      <c r="D25" s="59"/>
      <c r="E25" s="59"/>
    </row>
    <row r="26" spans="1:5" x14ac:dyDescent="0.2">
      <c r="A26" s="58"/>
      <c r="B26" s="58" t="s">
        <v>126</v>
      </c>
      <c r="C26" s="63"/>
      <c r="D26" s="59"/>
      <c r="E26" s="59"/>
    </row>
    <row r="27" spans="1:5" x14ac:dyDescent="0.2">
      <c r="A27" s="58"/>
      <c r="B27" s="66" t="s">
        <v>127</v>
      </c>
      <c r="C27" s="63"/>
      <c r="D27" s="59"/>
      <c r="E27" s="59"/>
    </row>
    <row r="28" spans="1:5" x14ac:dyDescent="0.2">
      <c r="A28" s="58"/>
      <c r="B28" s="59"/>
      <c r="C28" s="63"/>
      <c r="D28" s="59"/>
      <c r="E28" s="59"/>
    </row>
    <row r="29" spans="1:5" x14ac:dyDescent="0.2">
      <c r="A29" s="58"/>
      <c r="B29" s="63" t="s">
        <v>134</v>
      </c>
      <c r="C29" s="59"/>
      <c r="D29" s="59"/>
      <c r="E29" s="59"/>
    </row>
    <row r="30" spans="1:5" x14ac:dyDescent="0.2">
      <c r="A30" s="58"/>
      <c r="B30" s="66" t="s">
        <v>118</v>
      </c>
      <c r="C30" s="66"/>
      <c r="D30" s="66"/>
      <c r="E30" s="59"/>
    </row>
    <row r="31" spans="1:5" x14ac:dyDescent="0.2">
      <c r="A31" s="58"/>
      <c r="B31" s="59"/>
      <c r="C31" s="59"/>
      <c r="D31" s="59"/>
      <c r="E31" s="59"/>
    </row>
    <row r="32" spans="1:5" x14ac:dyDescent="0.2">
      <c r="A32" s="58"/>
      <c r="B32" s="59"/>
      <c r="C32" s="59"/>
      <c r="D32" s="59"/>
      <c r="E32" s="59"/>
    </row>
    <row r="33" spans="1:15" x14ac:dyDescent="0.2">
      <c r="A33" s="58"/>
      <c r="B33" s="63"/>
      <c r="C33" s="59"/>
      <c r="D33" s="59"/>
      <c r="E33" s="59"/>
    </row>
    <row r="34" spans="1:15" x14ac:dyDescent="0.2">
      <c r="A34" s="58"/>
      <c r="B34" s="67"/>
      <c r="C34" s="67"/>
      <c r="D34" s="67"/>
      <c r="E34" s="59"/>
    </row>
    <row r="35" spans="1:15" x14ac:dyDescent="0.2">
      <c r="A35" s="58"/>
      <c r="C35" s="59"/>
      <c r="D35" s="59"/>
      <c r="E35" s="59"/>
    </row>
    <row r="36" spans="1:15" x14ac:dyDescent="0.2">
      <c r="A36" s="58"/>
      <c r="B36" s="63"/>
      <c r="C36" s="59"/>
      <c r="D36" s="59"/>
      <c r="E36" s="59"/>
    </row>
    <row r="37" spans="1:15" x14ac:dyDescent="0.2">
      <c r="A37" s="58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</row>
    <row r="38" spans="1:15" x14ac:dyDescent="0.2">
      <c r="A38" s="58"/>
      <c r="B38" s="59"/>
      <c r="C38" s="59"/>
      <c r="D38" s="59"/>
      <c r="E38" s="59"/>
    </row>
    <row r="39" spans="1:15" ht="15.75" thickBot="1" x14ac:dyDescent="0.25">
      <c r="A39" s="64"/>
      <c r="B39" s="65"/>
      <c r="C39" s="65"/>
      <c r="D39" s="65"/>
      <c r="E39" s="65"/>
    </row>
  </sheetData>
  <sheetProtection algorithmName="SHA-512" hashValue="T+5tH41Ic1hiRafUcVoF87dqLVhtz3wAbX194taLC1fLlkhzjJCZb9kaOo++vZx7UPB5c3FVxBKf8eirTXr+gQ==" saltValue="5tvnZ7NKkfcHsgte5GcJwQ==" spinCount="100000" sheet="1" objects="1" scenarios="1"/>
  <mergeCells count="2">
    <mergeCell ref="B34:D34"/>
    <mergeCell ref="B37:O37"/>
  </mergeCells>
  <hyperlinks>
    <hyperlink ref="B27" r:id="rId1" xr:uid="{D8705447-D816-45C3-A267-5BB8024A4D87}"/>
    <hyperlink ref="B30" r:id="rId2" xr:uid="{A9B60A78-E7D7-4F41-8169-EEBF17E37C8B}"/>
  </hyperlinks>
  <pageMargins left="0.7" right="0.7" top="0.75" bottom="0.75" header="0.3" footer="0.3"/>
  <pageSetup paperSize="9" orientation="portrait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F5215-CAD5-4676-B4D9-ACAE536FE558}">
  <sheetPr codeName="Sheet1"/>
  <dimension ref="A1:H42"/>
  <sheetViews>
    <sheetView rightToLeft="1" workbookViewId="0">
      <selection activeCell="C32" sqref="C32"/>
    </sheetView>
  </sheetViews>
  <sheetFormatPr defaultRowHeight="15" x14ac:dyDescent="0.2"/>
  <cols>
    <col min="1" max="1" width="11.44140625" customWidth="1"/>
    <col min="2" max="2" width="21.77734375" bestFit="1" customWidth="1"/>
    <col min="3" max="3" width="12.33203125" customWidth="1"/>
    <col min="4" max="4" width="20.88671875" bestFit="1" customWidth="1"/>
    <col min="5" max="5" width="18.77734375" bestFit="1" customWidth="1"/>
    <col min="6" max="6" width="10.6640625" customWidth="1"/>
    <col min="8" max="8" width="15.6640625" customWidth="1"/>
  </cols>
  <sheetData>
    <row r="1" spans="1:8" x14ac:dyDescent="0.2">
      <c r="A1" t="s">
        <v>63</v>
      </c>
      <c r="B1" t="s">
        <v>44</v>
      </c>
      <c r="C1" t="s">
        <v>64</v>
      </c>
      <c r="D1" t="s">
        <v>65</v>
      </c>
      <c r="E1" t="s">
        <v>66</v>
      </c>
      <c r="F1" t="s">
        <v>67</v>
      </c>
      <c r="G1" t="s">
        <v>68</v>
      </c>
      <c r="H1" t="s">
        <v>69</v>
      </c>
    </row>
    <row r="2" spans="1:8" x14ac:dyDescent="0.2">
      <c r="A2">
        <v>1</v>
      </c>
      <c r="B2" t="s">
        <v>105</v>
      </c>
      <c r="C2">
        <v>2496028</v>
      </c>
      <c r="D2" t="s">
        <v>0</v>
      </c>
      <c r="E2" t="s">
        <v>60</v>
      </c>
      <c r="F2">
        <v>1978</v>
      </c>
      <c r="G2">
        <v>2016</v>
      </c>
      <c r="H2">
        <v>27</v>
      </c>
    </row>
    <row r="3" spans="1:8" x14ac:dyDescent="0.2">
      <c r="A3">
        <v>2</v>
      </c>
      <c r="B3" t="s">
        <v>99</v>
      </c>
      <c r="C3">
        <v>311206</v>
      </c>
      <c r="D3" t="s">
        <v>2</v>
      </c>
      <c r="E3" s="49" t="s">
        <v>61</v>
      </c>
      <c r="F3">
        <v>1965</v>
      </c>
      <c r="G3">
        <v>1990</v>
      </c>
      <c r="H3">
        <v>44</v>
      </c>
    </row>
    <row r="4" spans="1:8" x14ac:dyDescent="0.2">
      <c r="A4">
        <v>3</v>
      </c>
      <c r="B4" t="s">
        <v>7</v>
      </c>
      <c r="C4">
        <v>211890</v>
      </c>
      <c r="D4" t="s">
        <v>4</v>
      </c>
      <c r="E4" s="49" t="s">
        <v>60</v>
      </c>
      <c r="F4">
        <v>1948</v>
      </c>
      <c r="G4">
        <v>2016</v>
      </c>
      <c r="H4">
        <v>59</v>
      </c>
    </row>
    <row r="5" spans="1:8" x14ac:dyDescent="0.2">
      <c r="A5">
        <v>4</v>
      </c>
      <c r="B5" t="s">
        <v>5</v>
      </c>
      <c r="C5">
        <v>210753</v>
      </c>
      <c r="D5" t="s">
        <v>6</v>
      </c>
      <c r="E5" s="49">
        <v>210748</v>
      </c>
      <c r="F5">
        <v>1974</v>
      </c>
      <c r="G5">
        <v>2016</v>
      </c>
      <c r="H5">
        <v>42</v>
      </c>
    </row>
    <row r="6" spans="1:8" x14ac:dyDescent="0.2">
      <c r="A6">
        <v>5</v>
      </c>
      <c r="B6" t="s">
        <v>106</v>
      </c>
      <c r="C6">
        <v>213600</v>
      </c>
      <c r="D6" t="s">
        <v>9</v>
      </c>
      <c r="E6" s="49"/>
      <c r="F6">
        <v>1965</v>
      </c>
      <c r="G6">
        <v>2004</v>
      </c>
      <c r="H6">
        <v>38</v>
      </c>
    </row>
    <row r="7" spans="1:8" x14ac:dyDescent="0.2">
      <c r="A7">
        <v>6</v>
      </c>
      <c r="B7" t="s">
        <v>107</v>
      </c>
      <c r="C7">
        <v>213600</v>
      </c>
      <c r="D7" t="s">
        <v>9</v>
      </c>
      <c r="E7" s="49"/>
      <c r="F7">
        <v>1965</v>
      </c>
      <c r="G7">
        <v>2004</v>
      </c>
      <c r="H7">
        <v>38</v>
      </c>
    </row>
    <row r="8" spans="1:8" x14ac:dyDescent="0.2">
      <c r="A8">
        <v>7</v>
      </c>
      <c r="B8" t="s">
        <v>101</v>
      </c>
      <c r="C8">
        <v>133651</v>
      </c>
      <c r="D8" t="s">
        <v>18</v>
      </c>
      <c r="E8" s="49"/>
      <c r="F8">
        <v>1960</v>
      </c>
      <c r="G8">
        <v>1997</v>
      </c>
      <c r="H8">
        <v>37</v>
      </c>
    </row>
    <row r="9" spans="1:8" x14ac:dyDescent="0.2">
      <c r="A9">
        <v>8</v>
      </c>
      <c r="B9" t="s">
        <v>100</v>
      </c>
      <c r="C9">
        <v>320500</v>
      </c>
      <c r="D9" t="s">
        <v>3</v>
      </c>
      <c r="E9" s="49"/>
      <c r="F9">
        <v>1944</v>
      </c>
      <c r="G9">
        <v>2016</v>
      </c>
      <c r="H9">
        <v>60</v>
      </c>
    </row>
    <row r="10" spans="1:8" x14ac:dyDescent="0.2">
      <c r="A10">
        <v>9</v>
      </c>
      <c r="B10" t="s">
        <v>108</v>
      </c>
      <c r="C10">
        <v>216101</v>
      </c>
      <c r="D10" t="s">
        <v>8</v>
      </c>
      <c r="E10" s="49">
        <v>216101</v>
      </c>
      <c r="F10">
        <v>1960</v>
      </c>
      <c r="G10">
        <v>1999</v>
      </c>
      <c r="H10">
        <v>38</v>
      </c>
    </row>
    <row r="11" spans="1:8" x14ac:dyDescent="0.2">
      <c r="A11">
        <v>10</v>
      </c>
      <c r="B11" t="s">
        <v>109</v>
      </c>
      <c r="C11">
        <v>216101</v>
      </c>
      <c r="D11" t="s">
        <v>8</v>
      </c>
      <c r="E11" s="49">
        <v>216101</v>
      </c>
      <c r="F11">
        <v>1960</v>
      </c>
      <c r="G11">
        <v>1999</v>
      </c>
      <c r="H11">
        <v>38</v>
      </c>
    </row>
    <row r="12" spans="1:8" x14ac:dyDescent="0.2">
      <c r="A12">
        <v>11</v>
      </c>
      <c r="B12" t="s">
        <v>102</v>
      </c>
      <c r="C12">
        <v>136900</v>
      </c>
      <c r="D12" t="s">
        <v>24</v>
      </c>
      <c r="E12" s="49"/>
      <c r="F12">
        <v>1938</v>
      </c>
      <c r="G12">
        <v>2003</v>
      </c>
      <c r="H12">
        <v>55</v>
      </c>
    </row>
    <row r="13" spans="1:8" x14ac:dyDescent="0.2">
      <c r="A13">
        <v>12</v>
      </c>
      <c r="B13" t="s">
        <v>113</v>
      </c>
      <c r="C13">
        <v>241414</v>
      </c>
      <c r="D13" t="s">
        <v>19</v>
      </c>
      <c r="E13" s="49">
        <v>241412</v>
      </c>
      <c r="F13">
        <v>1989</v>
      </c>
      <c r="G13">
        <v>1999</v>
      </c>
      <c r="H13">
        <v>22</v>
      </c>
    </row>
    <row r="14" spans="1:8" x14ac:dyDescent="0.2">
      <c r="A14">
        <v>13</v>
      </c>
      <c r="B14" t="s">
        <v>110</v>
      </c>
      <c r="C14">
        <v>244731</v>
      </c>
      <c r="D14" t="s">
        <v>22</v>
      </c>
      <c r="E14" s="50">
        <v>244730</v>
      </c>
      <c r="F14">
        <v>1950</v>
      </c>
      <c r="G14">
        <v>2016</v>
      </c>
      <c r="H14">
        <v>60</v>
      </c>
    </row>
    <row r="15" spans="1:8" x14ac:dyDescent="0.2">
      <c r="A15">
        <v>14</v>
      </c>
      <c r="B15" t="s">
        <v>36</v>
      </c>
      <c r="C15">
        <v>141747</v>
      </c>
      <c r="D15" t="s">
        <v>31</v>
      </c>
      <c r="E15" s="49" t="s">
        <v>60</v>
      </c>
      <c r="F15">
        <v>1951</v>
      </c>
      <c r="G15">
        <v>2016</v>
      </c>
      <c r="H15">
        <v>64</v>
      </c>
    </row>
    <row r="16" spans="1:8" x14ac:dyDescent="0.2">
      <c r="A16">
        <v>15</v>
      </c>
      <c r="B16" t="s">
        <v>103</v>
      </c>
      <c r="C16">
        <v>246551</v>
      </c>
      <c r="D16" t="s">
        <v>28</v>
      </c>
      <c r="E16" s="49">
        <v>246550</v>
      </c>
      <c r="F16">
        <v>1959</v>
      </c>
      <c r="G16">
        <v>2016</v>
      </c>
      <c r="H16">
        <v>52</v>
      </c>
    </row>
    <row r="17" spans="1:8" x14ac:dyDescent="0.2">
      <c r="A17" s="45">
        <v>16</v>
      </c>
      <c r="B17" s="45" t="s">
        <v>38</v>
      </c>
      <c r="C17" s="45">
        <v>144873</v>
      </c>
      <c r="D17" s="45" t="s">
        <v>39</v>
      </c>
      <c r="E17" s="51" t="s">
        <v>104</v>
      </c>
      <c r="F17" s="45">
        <v>1955</v>
      </c>
      <c r="G17" s="45">
        <v>2016</v>
      </c>
      <c r="H17" s="45">
        <v>36</v>
      </c>
    </row>
    <row r="18" spans="1:8" x14ac:dyDescent="0.2">
      <c r="A18" s="45">
        <v>17</v>
      </c>
      <c r="B18" s="45" t="s">
        <v>40</v>
      </c>
      <c r="C18" s="45">
        <v>251691</v>
      </c>
      <c r="D18" s="45" t="s">
        <v>40</v>
      </c>
      <c r="E18" s="51" t="s">
        <v>62</v>
      </c>
      <c r="F18" s="45">
        <v>1943</v>
      </c>
      <c r="G18" s="45">
        <v>2016</v>
      </c>
      <c r="H18" s="45">
        <v>60</v>
      </c>
    </row>
    <row r="19" spans="1:8" x14ac:dyDescent="0.2">
      <c r="A19" s="45">
        <v>18</v>
      </c>
      <c r="B19" s="45" t="s">
        <v>111</v>
      </c>
      <c r="C19" s="45">
        <v>330170</v>
      </c>
      <c r="D19" s="45" t="s">
        <v>16</v>
      </c>
      <c r="E19" s="51"/>
      <c r="F19" s="45">
        <v>1967</v>
      </c>
      <c r="G19" s="45">
        <v>2016</v>
      </c>
      <c r="H19" s="45">
        <v>42</v>
      </c>
    </row>
    <row r="20" spans="1:8" x14ac:dyDescent="0.2">
      <c r="A20" s="45">
        <v>19</v>
      </c>
      <c r="B20" s="45" t="s">
        <v>43</v>
      </c>
      <c r="C20" s="45">
        <v>347704</v>
      </c>
      <c r="D20" s="45" t="s">
        <v>43</v>
      </c>
      <c r="E20" s="51" t="s">
        <v>112</v>
      </c>
      <c r="F20" s="45">
        <v>1960</v>
      </c>
      <c r="G20" s="45">
        <v>2016</v>
      </c>
      <c r="H20" s="45">
        <v>45</v>
      </c>
    </row>
    <row r="23" spans="1:8" x14ac:dyDescent="0.2">
      <c r="A23" s="46"/>
      <c r="B23" s="46"/>
      <c r="C23" s="46"/>
      <c r="D23" s="46"/>
      <c r="E23" s="46"/>
      <c r="F23" s="46"/>
      <c r="G23" s="46"/>
      <c r="H23" s="46"/>
    </row>
    <row r="24" spans="1:8" x14ac:dyDescent="0.2">
      <c r="A24" s="46"/>
      <c r="B24" s="46"/>
      <c r="C24" s="46"/>
      <c r="D24" s="44"/>
      <c r="E24" s="44"/>
      <c r="F24" s="44"/>
      <c r="G24" s="44"/>
      <c r="H24" s="44"/>
    </row>
    <row r="25" spans="1:8" x14ac:dyDescent="0.2">
      <c r="A25" s="46"/>
      <c r="B25" s="46"/>
      <c r="C25" s="46"/>
      <c r="D25" s="44"/>
      <c r="E25" s="44"/>
      <c r="F25" s="44"/>
      <c r="G25" s="44"/>
      <c r="H25" s="44"/>
    </row>
    <row r="26" spans="1:8" x14ac:dyDescent="0.2">
      <c r="A26" s="46"/>
      <c r="B26" s="46"/>
      <c r="C26" s="46"/>
      <c r="D26" s="44"/>
      <c r="E26" s="44"/>
      <c r="F26" s="44"/>
      <c r="G26" s="44"/>
      <c r="H26" s="44"/>
    </row>
    <row r="27" spans="1:8" x14ac:dyDescent="0.2">
      <c r="A27" s="46"/>
      <c r="B27" s="46"/>
      <c r="C27" s="46"/>
      <c r="D27" s="44"/>
      <c r="E27" s="44"/>
      <c r="F27" s="44"/>
      <c r="G27" s="44"/>
      <c r="H27" s="44"/>
    </row>
    <row r="28" spans="1:8" x14ac:dyDescent="0.2">
      <c r="A28" s="46"/>
      <c r="B28" s="46"/>
      <c r="C28" s="46"/>
      <c r="D28" s="44"/>
      <c r="E28" s="44"/>
      <c r="F28" s="44"/>
      <c r="G28" s="44"/>
      <c r="H28" s="44"/>
    </row>
    <row r="29" spans="1:8" x14ac:dyDescent="0.2">
      <c r="A29" s="46"/>
      <c r="B29" s="46"/>
      <c r="C29" s="46"/>
      <c r="D29" s="44"/>
      <c r="E29" s="44"/>
      <c r="F29" s="44"/>
      <c r="G29" s="44"/>
      <c r="H29" s="44"/>
    </row>
    <row r="30" spans="1:8" x14ac:dyDescent="0.2">
      <c r="A30" s="46"/>
      <c r="B30" s="46"/>
      <c r="C30" s="46"/>
      <c r="D30" s="44"/>
      <c r="E30" s="44"/>
      <c r="F30" s="44"/>
      <c r="G30" s="44"/>
      <c r="H30" s="44"/>
    </row>
    <row r="31" spans="1:8" x14ac:dyDescent="0.2">
      <c r="A31" s="46"/>
      <c r="B31" s="46"/>
      <c r="C31" s="46"/>
      <c r="D31" s="44"/>
      <c r="E31" s="44"/>
      <c r="F31" s="44"/>
      <c r="G31" s="44"/>
      <c r="H31" s="44"/>
    </row>
    <row r="32" spans="1:8" x14ac:dyDescent="0.2">
      <c r="A32" s="46"/>
      <c r="B32" s="46"/>
      <c r="C32" s="46"/>
      <c r="D32" s="44"/>
      <c r="E32" s="44"/>
      <c r="F32" s="44"/>
      <c r="G32" s="44"/>
      <c r="H32" s="44"/>
    </row>
    <row r="33" spans="1:8" x14ac:dyDescent="0.2">
      <c r="A33" s="46"/>
      <c r="B33" s="46"/>
      <c r="C33" s="46"/>
      <c r="D33" s="44"/>
      <c r="E33" s="44"/>
      <c r="F33" s="44"/>
      <c r="G33" s="44"/>
      <c r="H33" s="44"/>
    </row>
    <row r="34" spans="1:8" x14ac:dyDescent="0.2">
      <c r="A34" s="46"/>
      <c r="B34" s="46"/>
      <c r="C34" s="46"/>
      <c r="D34" s="44"/>
      <c r="E34" s="44"/>
      <c r="F34" s="44"/>
      <c r="G34" s="44"/>
      <c r="H34" s="44"/>
    </row>
    <row r="35" spans="1:8" x14ac:dyDescent="0.2">
      <c r="A35" s="46"/>
      <c r="B35" s="46"/>
      <c r="C35" s="46"/>
      <c r="D35" s="44"/>
      <c r="E35" s="44"/>
      <c r="F35" s="44"/>
      <c r="G35" s="44"/>
      <c r="H35" s="44"/>
    </row>
    <row r="36" spans="1:8" x14ac:dyDescent="0.2">
      <c r="A36" s="46"/>
      <c r="B36" s="46"/>
      <c r="C36" s="46"/>
      <c r="D36" s="47"/>
      <c r="E36" s="44"/>
      <c r="F36" s="44"/>
      <c r="G36" s="44"/>
      <c r="H36" s="44"/>
    </row>
    <row r="37" spans="1:8" x14ac:dyDescent="0.2">
      <c r="A37" s="46"/>
      <c r="B37" s="46"/>
      <c r="C37" s="46"/>
      <c r="D37" s="44"/>
      <c r="E37" s="44"/>
      <c r="F37" s="44"/>
      <c r="G37" s="44"/>
      <c r="H37" s="44"/>
    </row>
    <row r="38" spans="1:8" x14ac:dyDescent="0.2">
      <c r="A38" s="46"/>
      <c r="B38" s="46"/>
      <c r="C38" s="46"/>
      <c r="D38" s="44"/>
      <c r="E38" s="44"/>
      <c r="F38" s="44"/>
      <c r="G38" s="44"/>
      <c r="H38" s="44"/>
    </row>
    <row r="39" spans="1:8" x14ac:dyDescent="0.2">
      <c r="A39" s="46"/>
      <c r="B39" s="46"/>
      <c r="C39" s="46"/>
      <c r="D39" s="44"/>
      <c r="E39" s="48"/>
      <c r="F39" s="44"/>
      <c r="G39" s="44"/>
      <c r="H39" s="44"/>
    </row>
    <row r="40" spans="1:8" x14ac:dyDescent="0.2">
      <c r="A40" s="46"/>
      <c r="B40" s="46"/>
      <c r="C40" s="46"/>
      <c r="D40" s="44"/>
      <c r="E40" s="44"/>
      <c r="F40" s="44"/>
      <c r="G40" s="44"/>
      <c r="H40" s="44"/>
    </row>
    <row r="41" spans="1:8" x14ac:dyDescent="0.2">
      <c r="A41" s="46"/>
      <c r="B41" s="46"/>
      <c r="C41" s="46"/>
      <c r="D41" s="44"/>
      <c r="E41" s="44"/>
      <c r="F41" s="44"/>
      <c r="G41" s="44"/>
      <c r="H41" s="44"/>
    </row>
    <row r="42" spans="1:8" x14ac:dyDescent="0.2">
      <c r="A42" s="46"/>
      <c r="B42" s="46"/>
      <c r="C42" s="46"/>
      <c r="D42" s="44"/>
      <c r="E42" s="46"/>
      <c r="F42" s="44"/>
      <c r="G42" s="44"/>
      <c r="H42" s="44"/>
    </row>
  </sheetData>
  <sheetProtection algorithmName="SHA-512" hashValue="Ke3VGgzuEVXwphcV3jkpfCqXOpHCy4wx+n+3xJOM60vBkeSZpoYsfP/cmZyi2CdPF88lMTmxWHE9ehmVmwBlDA==" saltValue="DUQZ7AQgmYkrfhsAX8rfDQ==" spinCount="100000" sheet="1" objects="1" scenarios="1"/>
  <sortState ref="A2:H16">
    <sortCondition ref="A3"/>
  </sortState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8C6A5-F85B-4E33-A856-24E67960E515}">
  <sheetPr codeName="Sheet3"/>
  <dimension ref="A1:AF306"/>
  <sheetViews>
    <sheetView rightToLeft="1" zoomScale="115" zoomScaleNormal="115" workbookViewId="0">
      <selection activeCell="N1" sqref="N1"/>
    </sheetView>
  </sheetViews>
  <sheetFormatPr defaultRowHeight="15" x14ac:dyDescent="0.2"/>
  <cols>
    <col min="2" max="2" width="10.109375" customWidth="1"/>
    <col min="4" max="4" width="7.109375" customWidth="1"/>
    <col min="5" max="5" width="8.44140625" customWidth="1"/>
    <col min="6" max="16" width="9.44140625" customWidth="1"/>
  </cols>
  <sheetData>
    <row r="1" spans="1:32" x14ac:dyDescent="0.2">
      <c r="F1" s="15">
        <v>10</v>
      </c>
      <c r="G1" s="15">
        <v>15</v>
      </c>
      <c r="H1" s="15">
        <v>20</v>
      </c>
      <c r="I1" s="15">
        <v>30</v>
      </c>
      <c r="J1" s="15">
        <v>45</v>
      </c>
      <c r="K1" s="15">
        <v>60</v>
      </c>
      <c r="L1" s="15">
        <v>90</v>
      </c>
      <c r="M1" s="15">
        <v>120</v>
      </c>
      <c r="N1" s="15">
        <v>180</v>
      </c>
      <c r="O1" s="15">
        <v>240</v>
      </c>
    </row>
    <row r="2" spans="1:32" ht="30" x14ac:dyDescent="0.2">
      <c r="B2" s="38">
        <v>7</v>
      </c>
      <c r="D2" s="12" t="s">
        <v>58</v>
      </c>
      <c r="E2" s="13" t="s">
        <v>70</v>
      </c>
      <c r="F2" s="14" t="s">
        <v>47</v>
      </c>
      <c r="G2" s="14" t="s">
        <v>48</v>
      </c>
      <c r="H2" s="14" t="s">
        <v>49</v>
      </c>
      <c r="I2" s="14" t="s">
        <v>50</v>
      </c>
      <c r="J2" s="14" t="s">
        <v>51</v>
      </c>
      <c r="K2" s="14" t="s">
        <v>52</v>
      </c>
      <c r="L2" s="14" t="s">
        <v>53</v>
      </c>
      <c r="M2" s="14" t="s">
        <v>54</v>
      </c>
      <c r="N2" s="14" t="s">
        <v>55</v>
      </c>
      <c r="O2" s="14" t="s">
        <v>56</v>
      </c>
      <c r="P2" s="14" t="s">
        <v>57</v>
      </c>
    </row>
    <row r="3" spans="1:32" x14ac:dyDescent="0.2">
      <c r="D3">
        <f>'בסיס נתונים'!E2</f>
        <v>1000</v>
      </c>
      <c r="E3" s="16">
        <v>1E-3</v>
      </c>
      <c r="F3" s="39">
        <f>'Alternating Block Method'!B59*60/'Alternating Block Method'!B$58</f>
        <v>259</v>
      </c>
      <c r="G3" s="39">
        <f>'Alternating Block Method'!C59*60/'Alternating Block Method'!C$58</f>
        <v>219.3</v>
      </c>
      <c r="H3" s="39">
        <f>'Alternating Block Method'!D59*60/'Alternating Block Method'!D$58</f>
        <v>196.09999999999997</v>
      </c>
      <c r="I3" s="39">
        <f>'Alternating Block Method'!E59*60/'Alternating Block Method'!E$58</f>
        <v>152.69999999999999</v>
      </c>
      <c r="J3" s="39">
        <f>'Alternating Block Method'!F59*60/'Alternating Block Method'!F$58</f>
        <v>120.40000000000002</v>
      </c>
      <c r="K3" s="39">
        <f>'Alternating Block Method'!G59*60/'Alternating Block Method'!G$58</f>
        <v>95.8</v>
      </c>
      <c r="L3" s="39">
        <f>'Alternating Block Method'!H59*60/'Alternating Block Method'!H$58</f>
        <v>66.099999999999994</v>
      </c>
      <c r="M3" s="39">
        <f>'Alternating Block Method'!I59*60/'Alternating Block Method'!I$58</f>
        <v>51.9</v>
      </c>
      <c r="N3" s="39">
        <f>'Alternating Block Method'!J59*60/'Alternating Block Method'!J$58</f>
        <v>38.65</v>
      </c>
      <c r="O3" s="39">
        <f>'Alternating Block Method'!K59*60/'Alternating Block Method'!K$58</f>
        <v>29.237500000000001</v>
      </c>
      <c r="P3" s="39">
        <f t="shared" ref="P3:P13" si="0">INDEX(RainIntensities,cmbPolygon*11-(12-ROW()),COLUMN()+1)</f>
        <v>300.83999999999997</v>
      </c>
      <c r="Q3" s="15"/>
      <c r="R3" s="55"/>
      <c r="S3" s="55"/>
      <c r="T3" s="55"/>
      <c r="U3" s="55"/>
      <c r="V3" s="55"/>
      <c r="W3" s="55"/>
      <c r="X3" s="55"/>
      <c r="Y3" s="55"/>
      <c r="Z3" s="55"/>
      <c r="AA3" s="53"/>
      <c r="AB3" s="53"/>
      <c r="AC3" s="53"/>
      <c r="AD3" s="53"/>
      <c r="AE3" s="53"/>
      <c r="AF3" s="53"/>
    </row>
    <row r="4" spans="1:32" x14ac:dyDescent="0.2">
      <c r="D4">
        <f>'בסיס נתונים'!E3</f>
        <v>500</v>
      </c>
      <c r="E4" s="16">
        <v>2E-3</v>
      </c>
      <c r="F4" s="39">
        <f>'Alternating Block Method'!B60*60/'Alternating Block Method'!B$58</f>
        <v>228.7</v>
      </c>
      <c r="G4" s="39">
        <f>'Alternating Block Method'!C60*60/'Alternating Block Method'!C$58</f>
        <v>193.1</v>
      </c>
      <c r="H4" s="39">
        <f>'Alternating Block Method'!D60*60/'Alternating Block Method'!D$58</f>
        <v>172.4</v>
      </c>
      <c r="I4" s="39">
        <f>'Alternating Block Method'!E60*60/'Alternating Block Method'!E$58</f>
        <v>134.5</v>
      </c>
      <c r="J4" s="39">
        <f>'Alternating Block Method'!F60*60/'Alternating Block Method'!F$58</f>
        <v>105.3</v>
      </c>
      <c r="K4" s="39">
        <f>'Alternating Block Method'!G60*60/'Alternating Block Method'!G$58</f>
        <v>83.4</v>
      </c>
      <c r="L4" s="39">
        <f>'Alternating Block Method'!H60*60/'Alternating Block Method'!H$58</f>
        <v>57.9</v>
      </c>
      <c r="M4" s="39">
        <f>'Alternating Block Method'!I60*60/'Alternating Block Method'!I$58</f>
        <v>45.8</v>
      </c>
      <c r="N4" s="39">
        <f>'Alternating Block Method'!J60*60/'Alternating Block Method'!J$58</f>
        <v>30.6</v>
      </c>
      <c r="O4" s="39">
        <f>'Alternating Block Method'!K60*60/'Alternating Block Method'!K$58</f>
        <v>23</v>
      </c>
      <c r="P4" s="39">
        <f t="shared" si="0"/>
        <v>265.44</v>
      </c>
      <c r="Q4" s="15"/>
      <c r="R4" s="55"/>
      <c r="S4" s="55"/>
      <c r="T4" s="55"/>
      <c r="U4" s="55"/>
      <c r="V4" s="55"/>
      <c r="W4" s="55"/>
      <c r="X4" s="55"/>
      <c r="Y4" s="55"/>
      <c r="Z4" s="55"/>
    </row>
    <row r="5" spans="1:32" x14ac:dyDescent="0.2">
      <c r="D5">
        <f>'בסיס נתונים'!E4</f>
        <v>200</v>
      </c>
      <c r="E5" s="16">
        <v>5.0000000000000001E-3</v>
      </c>
      <c r="F5" s="39">
        <f>'Alternating Block Method'!B61*60/'Alternating Block Method'!B$58</f>
        <v>192.7</v>
      </c>
      <c r="G5" s="39">
        <f>'Alternating Block Method'!C61*60/'Alternating Block Method'!C$58</f>
        <v>162.1</v>
      </c>
      <c r="H5" s="39">
        <f>'Alternating Block Method'!D61*60/'Alternating Block Method'!D$58</f>
        <v>144.30000000000001</v>
      </c>
      <c r="I5" s="39">
        <f>'Alternating Block Method'!E61*60/'Alternating Block Method'!E$58</f>
        <v>113</v>
      </c>
      <c r="J5" s="39">
        <f>'Alternating Block Method'!F61*60/'Alternating Block Method'!F$58</f>
        <v>87.700000000000017</v>
      </c>
      <c r="K5" s="39">
        <f>'Alternating Block Method'!G61*60/'Alternating Block Method'!G$58</f>
        <v>69</v>
      </c>
      <c r="L5" s="39">
        <f>'Alternating Block Method'!H61*60/'Alternating Block Method'!H$58</f>
        <v>48.4</v>
      </c>
      <c r="M5" s="39">
        <f>'Alternating Block Method'!I61*60/'Alternating Block Method'!I$58</f>
        <v>38.700000000000003</v>
      </c>
      <c r="N5" s="39">
        <f>'Alternating Block Method'!J61*60/'Alternating Block Method'!J$58</f>
        <v>26.3</v>
      </c>
      <c r="O5" s="39">
        <f>'Alternating Block Method'!K61*60/'Alternating Block Method'!K$58</f>
        <v>20.100000000000001</v>
      </c>
      <c r="P5" s="39">
        <f t="shared" si="0"/>
        <v>223.56</v>
      </c>
      <c r="Q5" s="15"/>
      <c r="R5" s="55"/>
      <c r="S5" s="55"/>
      <c r="T5" s="55"/>
      <c r="U5" s="55"/>
      <c r="V5" s="55"/>
      <c r="W5" s="55"/>
      <c r="X5" s="55"/>
      <c r="Y5" s="55"/>
      <c r="Z5" s="55"/>
    </row>
    <row r="6" spans="1:32" x14ac:dyDescent="0.2">
      <c r="B6" s="37" t="str">
        <f>VLOOKUP(cmbPolygon,'קטלוג תחנות ופוליגונים'!A2:B20,2,FALSE)</f>
        <v>מישור החוף</v>
      </c>
      <c r="D6">
        <f>'בסיס נתונים'!E5</f>
        <v>100</v>
      </c>
      <c r="E6" s="16">
        <v>0.01</v>
      </c>
      <c r="F6" s="39">
        <f>'Alternating Block Method'!B62*60/'Alternating Block Method'!B$58</f>
        <v>168.4</v>
      </c>
      <c r="G6" s="39">
        <f>'Alternating Block Method'!C62*60/'Alternating Block Method'!C$58</f>
        <v>141.1</v>
      </c>
      <c r="H6" s="39">
        <f>'Alternating Block Method'!D62*60/'Alternating Block Method'!D$58</f>
        <v>125.2</v>
      </c>
      <c r="I6" s="39">
        <f>'Alternating Block Method'!E62*60/'Alternating Block Method'!E$58</f>
        <v>98.3</v>
      </c>
      <c r="J6" s="39">
        <f>'Alternating Block Method'!F62*60/'Alternating Block Method'!F$58</f>
        <v>75.799999999999983</v>
      </c>
      <c r="K6" s="39">
        <f>'Alternating Block Method'!G62*60/'Alternating Block Method'!G$58</f>
        <v>59.5</v>
      </c>
      <c r="L6" s="39">
        <f>'Alternating Block Method'!H62*60/'Alternating Block Method'!H$58</f>
        <v>42.1</v>
      </c>
      <c r="M6" s="39">
        <f>'Alternating Block Method'!I62*60/'Alternating Block Method'!I$58</f>
        <v>33.799999999999997</v>
      </c>
      <c r="N6" s="39">
        <f>'Alternating Block Method'!J62*60/'Alternating Block Method'!J$58</f>
        <v>23.266666666666666</v>
      </c>
      <c r="O6" s="39">
        <f>'Alternating Block Method'!K62*60/'Alternating Block Method'!K$58</f>
        <v>18</v>
      </c>
      <c r="P6" s="39">
        <f t="shared" si="0"/>
        <v>195.11999999999998</v>
      </c>
      <c r="Q6" s="15"/>
      <c r="R6" s="55"/>
      <c r="S6" s="55"/>
      <c r="T6" s="55"/>
      <c r="U6" s="55"/>
      <c r="V6" s="55"/>
      <c r="W6" s="55"/>
      <c r="X6" s="55"/>
      <c r="Y6" s="55"/>
      <c r="Z6" s="55"/>
    </row>
    <row r="7" spans="1:32" x14ac:dyDescent="0.2">
      <c r="D7">
        <f>'בסיס נתונים'!E6</f>
        <v>50</v>
      </c>
      <c r="E7" s="16">
        <v>0.02</v>
      </c>
      <c r="F7" s="39">
        <f>'Alternating Block Method'!B63*60/'Alternating Block Method'!B$58</f>
        <v>146.19999999999999</v>
      </c>
      <c r="G7" s="39">
        <f>'Alternating Block Method'!C63*60/'Alternating Block Method'!C$58</f>
        <v>121.9</v>
      </c>
      <c r="H7" s="39">
        <f>'Alternating Block Method'!D63*60/'Alternating Block Method'!D$58</f>
        <v>107.8</v>
      </c>
      <c r="I7" s="39">
        <f>'Alternating Block Method'!E63*60/'Alternating Block Method'!E$58</f>
        <v>84.8</v>
      </c>
      <c r="J7" s="39">
        <f>'Alternating Block Method'!F63*60/'Alternating Block Method'!F$58</f>
        <v>65.099999999999994</v>
      </c>
      <c r="K7" s="39">
        <f>'Alternating Block Method'!G63*60/'Alternating Block Method'!G$58</f>
        <v>51</v>
      </c>
      <c r="L7" s="39">
        <f>'Alternating Block Method'!H63*60/'Alternating Block Method'!H$58</f>
        <v>36.299999999999997</v>
      </c>
      <c r="M7" s="39">
        <f>'Alternating Block Method'!I63*60/'Alternating Block Method'!I$58</f>
        <v>29.4</v>
      </c>
      <c r="N7" s="39">
        <f>'Alternating Block Method'!J63*60/'Alternating Block Method'!J$58</f>
        <v>20.533333333333335</v>
      </c>
      <c r="O7" s="39">
        <f>'Alternating Block Method'!K63*60/'Alternating Block Method'!K$58</f>
        <v>16.100000000000001</v>
      </c>
      <c r="P7" s="39">
        <f t="shared" si="0"/>
        <v>169.08</v>
      </c>
      <c r="Q7" s="15"/>
      <c r="R7" s="55"/>
      <c r="S7" s="55"/>
      <c r="T7" s="55"/>
      <c r="U7" s="55"/>
      <c r="V7" s="55"/>
      <c r="W7" s="55"/>
      <c r="X7" s="55"/>
      <c r="Y7" s="55"/>
      <c r="Z7" s="55"/>
    </row>
    <row r="8" spans="1:32" x14ac:dyDescent="0.2">
      <c r="D8">
        <f>'בסיס נתונים'!E7</f>
        <v>25</v>
      </c>
      <c r="E8" s="16">
        <v>0.04</v>
      </c>
      <c r="F8" s="39">
        <f>'Alternating Block Method'!B64*60/'Alternating Block Method'!B$58</f>
        <v>125.8</v>
      </c>
      <c r="G8" s="39">
        <f>'Alternating Block Method'!C64*60/'Alternating Block Method'!C$58</f>
        <v>104.3</v>
      </c>
      <c r="H8" s="39">
        <f>'Alternating Block Method'!D64*60/'Alternating Block Method'!D$58</f>
        <v>91.9</v>
      </c>
      <c r="I8" s="39">
        <f>'Alternating Block Method'!E64*60/'Alternating Block Method'!E$58</f>
        <v>72.400000000000006</v>
      </c>
      <c r="J8" s="39">
        <f>'Alternating Block Method'!F64*60/'Alternating Block Method'!F$58</f>
        <v>55.3</v>
      </c>
      <c r="K8" s="39">
        <f>'Alternating Block Method'!G64*60/'Alternating Block Method'!G$58</f>
        <v>43.3</v>
      </c>
      <c r="L8" s="39">
        <f>'Alternating Block Method'!H64*60/'Alternating Block Method'!H$58</f>
        <v>31.1</v>
      </c>
      <c r="M8" s="39">
        <f>'Alternating Block Method'!I64*60/'Alternating Block Method'!I$58</f>
        <v>25.3</v>
      </c>
      <c r="N8" s="39">
        <f>'Alternating Block Method'!J64*60/'Alternating Block Method'!J$58</f>
        <v>17.899999999999999</v>
      </c>
      <c r="O8" s="39">
        <f>'Alternating Block Method'!K64*60/'Alternating Block Method'!K$58</f>
        <v>14.2</v>
      </c>
      <c r="P8" s="39">
        <f t="shared" si="0"/>
        <v>145.19999999999999</v>
      </c>
      <c r="Q8" s="15"/>
      <c r="R8" s="55"/>
      <c r="S8" s="55"/>
      <c r="T8" s="55"/>
      <c r="U8" s="55"/>
      <c r="V8" s="55"/>
      <c r="W8" s="55"/>
      <c r="X8" s="55"/>
      <c r="Y8" s="55"/>
      <c r="Z8" s="55"/>
    </row>
    <row r="9" spans="1:32" x14ac:dyDescent="0.2">
      <c r="D9">
        <f>'בסיס נתונים'!E8</f>
        <v>20</v>
      </c>
      <c r="E9" s="16">
        <v>0.05</v>
      </c>
      <c r="F9" s="39">
        <f>'Alternating Block Method'!B65*60/'Alternating Block Method'!B$58</f>
        <v>119.59999999999998</v>
      </c>
      <c r="G9" s="39">
        <f>'Alternating Block Method'!C65*60/'Alternating Block Method'!C$58</f>
        <v>99</v>
      </c>
      <c r="H9" s="39">
        <f>'Alternating Block Method'!D65*60/'Alternating Block Method'!D$58</f>
        <v>87.1</v>
      </c>
      <c r="I9" s="39">
        <f>'Alternating Block Method'!E65*60/'Alternating Block Method'!E$58</f>
        <v>68.599999999999994</v>
      </c>
      <c r="J9" s="39">
        <f>'Alternating Block Method'!F65*60/'Alternating Block Method'!F$58</f>
        <v>52.29999999999999</v>
      </c>
      <c r="K9" s="39">
        <f>'Alternating Block Method'!G65*60/'Alternating Block Method'!G$58</f>
        <v>41</v>
      </c>
      <c r="L9" s="39">
        <f>'Alternating Block Method'!H65*60/'Alternating Block Method'!H$58</f>
        <v>29.5</v>
      </c>
      <c r="M9" s="39">
        <f>'Alternating Block Method'!I65*60/'Alternating Block Method'!I$58</f>
        <v>24.1</v>
      </c>
      <c r="N9" s="39">
        <f>'Alternating Block Method'!J65*60/'Alternating Block Method'!J$58</f>
        <v>17.100000000000001</v>
      </c>
      <c r="O9" s="39">
        <f>'Alternating Block Method'!K65*60/'Alternating Block Method'!K$58</f>
        <v>13.6</v>
      </c>
      <c r="P9" s="39">
        <f t="shared" si="0"/>
        <v>138</v>
      </c>
      <c r="Q9" s="15"/>
      <c r="R9" s="55"/>
      <c r="S9" s="55"/>
      <c r="T9" s="55"/>
      <c r="U9" s="55"/>
      <c r="V9" s="55"/>
      <c r="W9" s="55"/>
      <c r="X9" s="55"/>
      <c r="Y9" s="55"/>
      <c r="Z9" s="55"/>
    </row>
    <row r="10" spans="1:32" x14ac:dyDescent="0.2">
      <c r="D10">
        <f>'בסיס נתונים'!E9</f>
        <v>10</v>
      </c>
      <c r="E10" s="16">
        <v>0.1</v>
      </c>
      <c r="F10" s="39">
        <f>'Alternating Block Method'!B66*60/'Alternating Block Method'!B$58</f>
        <v>101.3</v>
      </c>
      <c r="G10" s="39">
        <f>'Alternating Block Method'!C66*60/'Alternating Block Method'!C$58</f>
        <v>83.2</v>
      </c>
      <c r="H10" s="39">
        <f>'Alternating Block Method'!D66*60/'Alternating Block Method'!D$58</f>
        <v>72.8</v>
      </c>
      <c r="I10" s="39">
        <f>'Alternating Block Method'!E66*60/'Alternating Block Method'!E$58</f>
        <v>57.4</v>
      </c>
      <c r="J10" s="39">
        <f>'Alternating Block Method'!F66*60/'Alternating Block Method'!F$58</f>
        <v>43.600000000000009</v>
      </c>
      <c r="K10" s="39">
        <f>'Alternating Block Method'!G66*60/'Alternating Block Method'!G$58</f>
        <v>34.299999999999997</v>
      </c>
      <c r="L10" s="39">
        <f>'Alternating Block Method'!H66*60/'Alternating Block Method'!H$58</f>
        <v>24.9</v>
      </c>
      <c r="M10" s="39">
        <f>'Alternating Block Method'!I66*60/'Alternating Block Method'!I$58</f>
        <v>20.399999999999999</v>
      </c>
      <c r="N10" s="39">
        <f>'Alternating Block Method'!J66*60/'Alternating Block Method'!J$58</f>
        <v>14.1</v>
      </c>
      <c r="O10" s="39">
        <f>'Alternating Block Method'!K66*60/'Alternating Block Method'!K$58</f>
        <v>11.9</v>
      </c>
      <c r="P10" s="39">
        <f t="shared" si="0"/>
        <v>116.39999999999999</v>
      </c>
      <c r="Q10" s="15"/>
      <c r="R10" s="55"/>
      <c r="S10" s="55"/>
      <c r="T10" s="55"/>
      <c r="U10" s="55"/>
      <c r="V10" s="55"/>
      <c r="W10" s="55"/>
      <c r="X10" s="55"/>
      <c r="Y10" s="55"/>
      <c r="Z10" s="55"/>
    </row>
    <row r="11" spans="1:32" x14ac:dyDescent="0.2">
      <c r="D11">
        <f>'בסיס נתונים'!E10</f>
        <v>5</v>
      </c>
      <c r="E11" s="16">
        <v>0.2</v>
      </c>
      <c r="F11" s="39">
        <f>'Alternating Block Method'!B67*60/'Alternating Block Method'!B$58</f>
        <v>84</v>
      </c>
      <c r="G11" s="39">
        <f>'Alternating Block Method'!C67*60/'Alternating Block Method'!C$58</f>
        <v>68.3</v>
      </c>
      <c r="H11" s="39">
        <f>'Alternating Block Method'!D67*60/'Alternating Block Method'!D$58</f>
        <v>59.3</v>
      </c>
      <c r="I11" s="39">
        <f>'Alternating Block Method'!E67*60/'Alternating Block Method'!E$58</f>
        <v>46.8</v>
      </c>
      <c r="J11" s="39">
        <f>'Alternating Block Method'!F67*60/'Alternating Block Method'!F$58</f>
        <v>35.5</v>
      </c>
      <c r="K11" s="39">
        <f>'Alternating Block Method'!G67*60/'Alternating Block Method'!G$58</f>
        <v>28.1</v>
      </c>
      <c r="L11" s="39">
        <f>'Alternating Block Method'!H67*60/'Alternating Block Method'!H$58</f>
        <v>20.600000000000005</v>
      </c>
      <c r="M11" s="39">
        <f>'Alternating Block Method'!I67*60/'Alternating Block Method'!I$58</f>
        <v>16.899999999999999</v>
      </c>
      <c r="N11" s="39">
        <f>'Alternating Block Method'!J67*60/'Alternating Block Method'!J$58</f>
        <v>12.300000000000002</v>
      </c>
      <c r="O11" s="39">
        <f>'Alternating Block Method'!K67*60/'Alternating Block Method'!K$58</f>
        <v>10.1</v>
      </c>
      <c r="P11" s="39">
        <f t="shared" si="0"/>
        <v>96</v>
      </c>
      <c r="Q11" s="15"/>
      <c r="R11" s="55"/>
      <c r="S11" s="55"/>
      <c r="T11" s="55"/>
      <c r="U11" s="55"/>
      <c r="V11" s="55"/>
      <c r="W11" s="55"/>
      <c r="X11" s="55"/>
      <c r="Y11" s="55"/>
      <c r="Z11" s="55"/>
    </row>
    <row r="12" spans="1:32" x14ac:dyDescent="0.2">
      <c r="D12">
        <f>'בסיס נתונים'!E11</f>
        <v>2</v>
      </c>
      <c r="E12" s="16">
        <v>0.5</v>
      </c>
      <c r="F12" s="39">
        <f>'Alternating Block Method'!B68*60/'Alternating Block Method'!B$58</f>
        <v>61.3</v>
      </c>
      <c r="G12" s="39">
        <f>'Alternating Block Method'!C68*60/'Alternating Block Method'!C$58</f>
        <v>48.7</v>
      </c>
      <c r="H12" s="39">
        <f>'Alternating Block Method'!D68*60/'Alternating Block Method'!D$58</f>
        <v>41.7</v>
      </c>
      <c r="I12" s="39">
        <f>'Alternating Block Method'!E68*60/'Alternating Block Method'!E$58</f>
        <v>32.700000000000003</v>
      </c>
      <c r="J12" s="39">
        <f>'Alternating Block Method'!F68*60/'Alternating Block Method'!F$58</f>
        <v>25</v>
      </c>
      <c r="K12" s="39">
        <f>'Alternating Block Method'!G68*60/'Alternating Block Method'!G$58</f>
        <v>20.2</v>
      </c>
      <c r="L12" s="39">
        <f>'Alternating Block Method'!H68*60/'Alternating Block Method'!H$58</f>
        <v>15.1</v>
      </c>
      <c r="M12" s="39">
        <f>'Alternating Block Method'!I68*60/'Alternating Block Method'!I$58</f>
        <v>12.3</v>
      </c>
      <c r="N12" s="39">
        <f>'Alternating Block Method'!J68*60/'Alternating Block Method'!J$58</f>
        <v>9.6</v>
      </c>
      <c r="O12" s="39">
        <f>'Alternating Block Method'!K68*60/'Alternating Block Method'!K$58</f>
        <v>7.5999999999999988</v>
      </c>
      <c r="P12" s="39">
        <f t="shared" si="0"/>
        <v>69.12</v>
      </c>
      <c r="Q12" s="15"/>
      <c r="R12" s="55"/>
      <c r="S12" s="55"/>
      <c r="T12" s="55"/>
      <c r="U12" s="55"/>
      <c r="V12" s="55"/>
      <c r="W12" s="55"/>
      <c r="X12" s="55"/>
      <c r="Y12" s="55"/>
      <c r="Z12" s="55"/>
    </row>
    <row r="13" spans="1:32" x14ac:dyDescent="0.2">
      <c r="D13">
        <f>'בסיס נתונים'!E12</f>
        <v>1.01</v>
      </c>
      <c r="E13" s="16">
        <v>0.99</v>
      </c>
      <c r="F13" s="39">
        <f>'Alternating Block Method'!B69*60/'Alternating Block Method'!B$58</f>
        <v>33.200000000000003</v>
      </c>
      <c r="G13" s="39">
        <f>'Alternating Block Method'!C69*60/'Alternating Block Method'!C$58</f>
        <v>24.5</v>
      </c>
      <c r="H13" s="39">
        <f>'Alternating Block Method'!D69*60/'Alternating Block Method'!D$58</f>
        <v>19.899999999999999</v>
      </c>
      <c r="I13" s="39">
        <f>'Alternating Block Method'!E69*60/'Alternating Block Method'!E$58</f>
        <v>15.199999999999998</v>
      </c>
      <c r="J13" s="39">
        <f>'Alternating Block Method'!F69*60/'Alternating Block Method'!F$58</f>
        <v>12.300000000000002</v>
      </c>
      <c r="K13" s="39">
        <f>'Alternating Block Method'!G69*60/'Alternating Block Method'!G$58</f>
        <v>11</v>
      </c>
      <c r="L13" s="39">
        <f>'Alternating Block Method'!H69*60/'Alternating Block Method'!H$58</f>
        <v>8.5</v>
      </c>
      <c r="M13" s="39">
        <f>'Alternating Block Method'!I69*60/'Alternating Block Method'!I$58</f>
        <v>6.6</v>
      </c>
      <c r="N13" s="39">
        <f>'Alternating Block Method'!J69*60/'Alternating Block Method'!J$58</f>
        <v>5</v>
      </c>
      <c r="O13" s="39">
        <f>'Alternating Block Method'!K69*60/'Alternating Block Method'!K$58</f>
        <v>4.0999999999999996</v>
      </c>
      <c r="P13" s="39">
        <f t="shared" si="0"/>
        <v>35.76</v>
      </c>
      <c r="Q13" s="15"/>
      <c r="R13" s="55"/>
      <c r="S13" s="55"/>
      <c r="T13" s="55"/>
      <c r="U13" s="55"/>
      <c r="V13" s="55"/>
      <c r="W13" s="55"/>
      <c r="X13" s="55"/>
      <c r="Y13" s="55"/>
      <c r="Z13" s="55"/>
    </row>
    <row r="15" spans="1:32" x14ac:dyDescent="0.2">
      <c r="A15" s="54"/>
      <c r="B15" t="s">
        <v>117</v>
      </c>
      <c r="L15" s="36" t="s">
        <v>97</v>
      </c>
      <c r="M15" s="52">
        <v>100</v>
      </c>
    </row>
    <row r="17" spans="12:14" x14ac:dyDescent="0.2">
      <c r="L17" t="s">
        <v>75</v>
      </c>
      <c r="M17" t="s">
        <v>85</v>
      </c>
      <c r="N17" t="s">
        <v>84</v>
      </c>
    </row>
    <row r="18" spans="12:14" x14ac:dyDescent="0.2">
      <c r="L18">
        <v>0</v>
      </c>
      <c r="M18" s="17" t="str">
        <f>ROUNDDOWN(L18/60,0) &amp; ":" &amp; IF( MOD(L18,60)&lt;=5,"0","") &amp;  MOD(L18,60)</f>
        <v>0:00</v>
      </c>
      <c r="N18" s="17">
        <v>0</v>
      </c>
    </row>
    <row r="19" spans="12:14" x14ac:dyDescent="0.2">
      <c r="L19">
        <f>'Alternating Block Method'!Q2</f>
        <v>10</v>
      </c>
      <c r="M19" s="17" t="str">
        <f t="shared" ref="M19:M82" si="1">ROUNDDOWN(L19/60,0) &amp; ":" &amp; IF( MOD(L19,60)&lt;=5,"0","") &amp;  MOD(L19,60)</f>
        <v>0:10</v>
      </c>
      <c r="N19" s="17">
        <f>'Alternating Block Method'!W2</f>
        <v>0.38807017051800585</v>
      </c>
    </row>
    <row r="20" spans="12:14" x14ac:dyDescent="0.2">
      <c r="L20">
        <f>'Alternating Block Method'!Q3</f>
        <v>20</v>
      </c>
      <c r="M20" s="17" t="str">
        <f t="shared" si="1"/>
        <v>0:20</v>
      </c>
      <c r="N20" s="17">
        <f>'Alternating Block Method'!W3</f>
        <v>0.39171857736215543</v>
      </c>
    </row>
    <row r="21" spans="12:14" x14ac:dyDescent="0.2">
      <c r="L21">
        <f>'Alternating Block Method'!Q4</f>
        <v>30</v>
      </c>
      <c r="M21" s="17" t="str">
        <f t="shared" si="1"/>
        <v>0:30</v>
      </c>
      <c r="N21" s="17">
        <f>'Alternating Block Method'!W4</f>
        <v>0.39545433657218609</v>
      </c>
    </row>
    <row r="22" spans="12:14" x14ac:dyDescent="0.2">
      <c r="L22">
        <f>'Alternating Block Method'!Q5</f>
        <v>40</v>
      </c>
      <c r="M22" s="17" t="str">
        <f t="shared" si="1"/>
        <v>0:40</v>
      </c>
      <c r="N22" s="17">
        <f>'Alternating Block Method'!W5</f>
        <v>0.39928084695776533</v>
      </c>
    </row>
    <row r="23" spans="12:14" x14ac:dyDescent="0.2">
      <c r="L23">
        <f>'Alternating Block Method'!Q6</f>
        <v>50</v>
      </c>
      <c r="M23" s="17" t="str">
        <f t="shared" si="1"/>
        <v>0:50</v>
      </c>
      <c r="N23" s="17">
        <f>'Alternating Block Method'!W6</f>
        <v>0.40320169195189237</v>
      </c>
    </row>
    <row r="24" spans="12:14" x14ac:dyDescent="0.2">
      <c r="L24">
        <f>'Alternating Block Method'!Q7</f>
        <v>60</v>
      </c>
      <c r="M24" s="17" t="str">
        <f t="shared" si="1"/>
        <v>1:00</v>
      </c>
      <c r="N24" s="17">
        <f>'Alternating Block Method'!W7</f>
        <v>0.40722065257102713</v>
      </c>
    </row>
    <row r="25" spans="12:14" x14ac:dyDescent="0.2">
      <c r="L25">
        <f>'Alternating Block Method'!Q8</f>
        <v>70</v>
      </c>
      <c r="M25" s="17" t="str">
        <f t="shared" si="1"/>
        <v>1:10</v>
      </c>
      <c r="N25" s="17">
        <f>'Alternating Block Method'!W8</f>
        <v>0.41134172149668302</v>
      </c>
    </row>
    <row r="26" spans="12:14" x14ac:dyDescent="0.2">
      <c r="L26">
        <f>'Alternating Block Method'!Q9</f>
        <v>80</v>
      </c>
      <c r="M26" s="17" t="str">
        <f t="shared" si="1"/>
        <v>1:20</v>
      </c>
      <c r="N26" s="17">
        <f>'Alternating Block Method'!W9</f>
        <v>0.41556911839447253</v>
      </c>
    </row>
    <row r="27" spans="12:14" x14ac:dyDescent="0.2">
      <c r="L27">
        <f>'Alternating Block Method'!Q10</f>
        <v>90</v>
      </c>
      <c r="M27" s="17" t="str">
        <f t="shared" si="1"/>
        <v>1:30</v>
      </c>
      <c r="N27" s="17">
        <f>'Alternating Block Method'!W10</f>
        <v>0.41990730660128861</v>
      </c>
    </row>
    <row r="28" spans="12:14" x14ac:dyDescent="0.2">
      <c r="L28">
        <f>'Alternating Block Method'!Q11</f>
        <v>100</v>
      </c>
      <c r="M28" s="17" t="str">
        <f t="shared" si="1"/>
        <v>1:40</v>
      </c>
      <c r="N28" s="17">
        <f>'Alternating Block Method'!W11</f>
        <v>0.42436101132597059</v>
      </c>
    </row>
    <row r="29" spans="12:14" x14ac:dyDescent="0.2">
      <c r="L29">
        <f>'Alternating Block Method'!Q12</f>
        <v>110</v>
      </c>
      <c r="M29" s="17" t="str">
        <f t="shared" si="1"/>
        <v>1:50</v>
      </c>
      <c r="N29" s="17">
        <f>'Alternating Block Method'!W12</f>
        <v>0.42893523952858459</v>
      </c>
    </row>
    <row r="30" spans="12:14" x14ac:dyDescent="0.2">
      <c r="L30">
        <f>'Alternating Block Method'!Q13</f>
        <v>120</v>
      </c>
      <c r="M30" s="17" t="str">
        <f t="shared" si="1"/>
        <v>2:00</v>
      </c>
      <c r="N30" s="17">
        <f>'Alternating Block Method'!W13</f>
        <v>0.43363530166206488</v>
      </c>
    </row>
    <row r="31" spans="12:14" x14ac:dyDescent="0.2">
      <c r="L31">
        <f>'Alternating Block Method'!Q14</f>
        <v>130</v>
      </c>
      <c r="M31" s="17" t="str">
        <f t="shared" si="1"/>
        <v>2:10</v>
      </c>
      <c r="N31" s="17">
        <f>'Alternating Block Method'!W14</f>
        <v>0.43846683548591159</v>
      </c>
    </row>
    <row r="32" spans="12:14" x14ac:dyDescent="0.2">
      <c r="L32">
        <f>'Alternating Block Method'!Q15</f>
        <v>140</v>
      </c>
      <c r="M32" s="17" t="str">
        <f t="shared" si="1"/>
        <v>2:20</v>
      </c>
      <c r="N32" s="17">
        <f>'Alternating Block Method'!W15</f>
        <v>0.44343583218923754</v>
      </c>
    </row>
    <row r="33" spans="12:17" x14ac:dyDescent="0.2">
      <c r="L33">
        <f>'Alternating Block Method'!Q16</f>
        <v>150</v>
      </c>
      <c r="M33" s="17" t="str">
        <f t="shared" si="1"/>
        <v>2:30</v>
      </c>
      <c r="N33" s="17">
        <f>'Alternating Block Method'!W16</f>
        <v>0.44854866508813984</v>
      </c>
    </row>
    <row r="34" spans="12:17" x14ac:dyDescent="0.2">
      <c r="L34">
        <f>'Alternating Block Method'!Q17</f>
        <v>160</v>
      </c>
      <c r="M34" s="17" t="str">
        <f t="shared" si="1"/>
        <v>2:40</v>
      </c>
      <c r="N34" s="17">
        <f>'Alternating Block Method'!W17</f>
        <v>0.45381212120494752</v>
      </c>
    </row>
    <row r="35" spans="12:17" x14ac:dyDescent="0.2">
      <c r="L35">
        <f>'Alternating Block Method'!Q18</f>
        <v>170</v>
      </c>
      <c r="M35" s="17" t="str">
        <f t="shared" si="1"/>
        <v>2:50</v>
      </c>
      <c r="N35" s="17">
        <f>'Alternating Block Method'!W18</f>
        <v>0.45923343607367428</v>
      </c>
    </row>
    <row r="36" spans="12:17" x14ac:dyDescent="0.2">
      <c r="L36">
        <f>'Alternating Block Method'!Q19</f>
        <v>180</v>
      </c>
      <c r="M36" s="17" t="str">
        <f t="shared" si="1"/>
        <v>3:00</v>
      </c>
      <c r="N36" s="17">
        <f>'Alternating Block Method'!W19</f>
        <v>0.46482033216642549</v>
      </c>
    </row>
    <row r="37" spans="12:17" x14ac:dyDescent="0.2">
      <c r="L37">
        <f>'Alternating Block Method'!Q20</f>
        <v>190</v>
      </c>
      <c r="M37" s="17" t="str">
        <f t="shared" si="1"/>
        <v>3:10</v>
      </c>
      <c r="N37" s="17">
        <f>'Alternating Block Method'!W20</f>
        <v>0.47058106139442657</v>
      </c>
    </row>
    <row r="38" spans="12:17" x14ac:dyDescent="0.2">
      <c r="L38">
        <f>'Alternating Block Method'!Q21</f>
        <v>200</v>
      </c>
      <c r="M38" s="17" t="str">
        <f t="shared" si="1"/>
        <v>3:20</v>
      </c>
      <c r="N38" s="17">
        <f>'Alternating Block Method'!W21</f>
        <v>0.47652445219955553</v>
      </c>
    </row>
    <row r="39" spans="12:17" x14ac:dyDescent="0.2">
      <c r="L39">
        <f>'Alternating Block Method'!Q22</f>
        <v>210</v>
      </c>
      <c r="M39" s="17" t="str">
        <f t="shared" si="1"/>
        <v>3:30</v>
      </c>
      <c r="N39" s="17">
        <f>'Alternating Block Method'!W22</f>
        <v>0.48265996183206994</v>
      </c>
    </row>
    <row r="40" spans="12:17" x14ac:dyDescent="0.2">
      <c r="L40">
        <f>'Alternating Block Method'!Q23</f>
        <v>220</v>
      </c>
      <c r="M40" s="17" t="str">
        <f t="shared" si="1"/>
        <v>3:40</v>
      </c>
      <c r="N40" s="17">
        <f>'Alternating Block Method'!W23</f>
        <v>0.48899773449974759</v>
      </c>
    </row>
    <row r="41" spans="12:17" x14ac:dyDescent="0.2">
      <c r="L41">
        <f>'Alternating Block Method'!Q24</f>
        <v>230</v>
      </c>
      <c r="M41" s="17" t="str">
        <f t="shared" si="1"/>
        <v>3:50</v>
      </c>
      <c r="N41" s="17">
        <f>'Alternating Block Method'!W24</f>
        <v>0.49554866618072424</v>
      </c>
      <c r="Q41" s="30"/>
    </row>
    <row r="42" spans="12:17" x14ac:dyDescent="0.2">
      <c r="L42">
        <f>'Alternating Block Method'!Q25</f>
        <v>240</v>
      </c>
      <c r="M42" s="17" t="str">
        <f t="shared" si="1"/>
        <v>4:00</v>
      </c>
      <c r="N42" s="17">
        <f>'Alternating Block Method'!W25</f>
        <v>0.50232447701534966</v>
      </c>
      <c r="Q42" s="33"/>
    </row>
    <row r="43" spans="12:17" x14ac:dyDescent="0.2">
      <c r="L43">
        <f>'Alternating Block Method'!Q26</f>
        <v>250</v>
      </c>
      <c r="M43" s="17" t="str">
        <f t="shared" si="1"/>
        <v>4:10</v>
      </c>
      <c r="N43" s="17">
        <f>'Alternating Block Method'!W26</f>
        <v>0.50933779234452459</v>
      </c>
      <c r="Q43" s="33"/>
    </row>
    <row r="44" spans="12:17" x14ac:dyDescent="0.2">
      <c r="L44">
        <f>'Alternating Block Method'!Q27</f>
        <v>260</v>
      </c>
      <c r="M44" s="17" t="str">
        <f t="shared" si="1"/>
        <v>4:20</v>
      </c>
      <c r="N44" s="17">
        <f>'Alternating Block Method'!W27</f>
        <v>0.51660223363234081</v>
      </c>
      <c r="Q44" s="33"/>
    </row>
    <row r="45" spans="12:17" x14ac:dyDescent="0.2">
      <c r="L45">
        <f>'Alternating Block Method'!Q28</f>
        <v>270</v>
      </c>
      <c r="M45" s="17" t="str">
        <f t="shared" si="1"/>
        <v>4:30</v>
      </c>
      <c r="N45" s="17">
        <f>'Alternating Block Method'!W28</f>
        <v>0.52413252072733485</v>
      </c>
      <c r="Q45" s="33"/>
    </row>
    <row r="46" spans="12:17" x14ac:dyDescent="0.2">
      <c r="L46">
        <f>'Alternating Block Method'!Q29</f>
        <v>280</v>
      </c>
      <c r="M46" s="17" t="str">
        <f t="shared" si="1"/>
        <v>4:40</v>
      </c>
      <c r="N46" s="17">
        <f>'Alternating Block Method'!W29</f>
        <v>0.53194458715870496</v>
      </c>
      <c r="Q46" s="33"/>
    </row>
    <row r="47" spans="12:17" x14ac:dyDescent="0.2">
      <c r="L47">
        <f>'Alternating Block Method'!Q30</f>
        <v>290</v>
      </c>
      <c r="M47" s="17" t="str">
        <f t="shared" si="1"/>
        <v>4:50</v>
      </c>
      <c r="N47" s="17">
        <f>'Alternating Block Method'!W30</f>
        <v>0.54005571047164835</v>
      </c>
      <c r="Q47" s="33"/>
    </row>
    <row r="48" spans="12:17" x14ac:dyDescent="0.2">
      <c r="L48">
        <f>'Alternating Block Method'!Q31</f>
        <v>300</v>
      </c>
      <c r="M48" s="17" t="str">
        <f t="shared" si="1"/>
        <v>5:00</v>
      </c>
      <c r="N48" s="17">
        <f>'Alternating Block Method'!W31</f>
        <v>0.54848465996167306</v>
      </c>
      <c r="Q48" s="33"/>
    </row>
    <row r="49" spans="12:17" x14ac:dyDescent="0.2">
      <c r="L49">
        <f>'Alternating Block Method'!Q32</f>
        <v>310</v>
      </c>
      <c r="M49" s="17" t="str">
        <f t="shared" si="1"/>
        <v>5:10</v>
      </c>
      <c r="N49" s="17">
        <f>'Alternating Block Method'!W32</f>
        <v>0.55725186460861664</v>
      </c>
      <c r="Q49" s="33"/>
    </row>
    <row r="50" spans="12:17" x14ac:dyDescent="0.2">
      <c r="L50">
        <f>'Alternating Block Method'!Q33</f>
        <v>320</v>
      </c>
      <c r="M50" s="17" t="str">
        <f t="shared" si="1"/>
        <v>5:20</v>
      </c>
      <c r="N50" s="17">
        <f>'Alternating Block Method'!W33</f>
        <v>0.56637960453954861</v>
      </c>
      <c r="Q50" s="26"/>
    </row>
    <row r="51" spans="12:17" x14ac:dyDescent="0.2">
      <c r="L51">
        <f>'Alternating Block Method'!Q34</f>
        <v>330</v>
      </c>
      <c r="M51" s="17" t="str">
        <f t="shared" si="1"/>
        <v>5:30</v>
      </c>
      <c r="N51" s="17">
        <f>'Alternating Block Method'!W34</f>
        <v>0.57589222999797585</v>
      </c>
      <c r="Q51" s="26"/>
    </row>
    <row r="52" spans="12:17" x14ac:dyDescent="0.2">
      <c r="L52">
        <f>'Alternating Block Method'!Q35</f>
        <v>340</v>
      </c>
      <c r="M52" s="17" t="str">
        <f t="shared" si="1"/>
        <v>5:40</v>
      </c>
      <c r="N52" s="17">
        <f>'Alternating Block Method'!W35</f>
        <v>0.58581641259115713</v>
      </c>
      <c r="Q52" s="26"/>
    </row>
    <row r="53" spans="12:17" x14ac:dyDescent="0.2">
      <c r="L53">
        <f>'Alternating Block Method'!Q36</f>
        <v>350</v>
      </c>
      <c r="M53" s="17" t="str">
        <f t="shared" si="1"/>
        <v>5:50</v>
      </c>
      <c r="N53" s="17">
        <f>'Alternating Block Method'!W36</f>
        <v>0.59618143456233952</v>
      </c>
      <c r="Q53" s="26"/>
    </row>
    <row r="54" spans="12:17" x14ac:dyDescent="0.2">
      <c r="L54">
        <f>'Alternating Block Method'!Q37</f>
        <v>360</v>
      </c>
      <c r="M54" s="17" t="str">
        <f t="shared" si="1"/>
        <v>6:00</v>
      </c>
      <c r="N54" s="17">
        <f>'Alternating Block Method'!W37</f>
        <v>0.60701952304620477</v>
      </c>
      <c r="Q54" s="26"/>
    </row>
    <row r="55" spans="12:17" x14ac:dyDescent="0.2">
      <c r="L55">
        <f>'Alternating Block Method'!Q38</f>
        <v>370</v>
      </c>
      <c r="M55" s="17" t="str">
        <f t="shared" si="1"/>
        <v>6:10</v>
      </c>
      <c r="N55" s="17">
        <f>'Alternating Block Method'!W38</f>
        <v>0.61836623777168143</v>
      </c>
    </row>
    <row r="56" spans="12:17" x14ac:dyDescent="0.2">
      <c r="L56">
        <f>'Alternating Block Method'!Q39</f>
        <v>380</v>
      </c>
      <c r="M56" s="17" t="str">
        <f t="shared" si="1"/>
        <v>6:20</v>
      </c>
      <c r="N56" s="17">
        <f>'Alternating Block Method'!W39</f>
        <v>0.63026092255773847</v>
      </c>
    </row>
    <row r="57" spans="12:17" x14ac:dyDescent="0.2">
      <c r="L57">
        <f>'Alternating Block Method'!Q40</f>
        <v>390</v>
      </c>
      <c r="M57" s="17" t="str">
        <f t="shared" si="1"/>
        <v>6:30</v>
      </c>
      <c r="N57" s="17">
        <f>'Alternating Block Method'!W40</f>
        <v>0.64274723332648875</v>
      </c>
    </row>
    <row r="58" spans="12:17" x14ac:dyDescent="0.2">
      <c r="L58">
        <f>'Alternating Block Method'!Q41</f>
        <v>400</v>
      </c>
      <c r="M58" s="17" t="str">
        <f t="shared" si="1"/>
        <v>6:40</v>
      </c>
      <c r="N58" s="17">
        <f>'Alternating Block Method'!W41</f>
        <v>0.65587375835957573</v>
      </c>
    </row>
    <row r="59" spans="12:17" x14ac:dyDescent="0.2">
      <c r="L59">
        <f>'Alternating Block Method'!Q42</f>
        <v>410</v>
      </c>
      <c r="M59" s="17" t="str">
        <f t="shared" si="1"/>
        <v>6:50</v>
      </c>
      <c r="N59" s="17">
        <f>'Alternating Block Method'!W42</f>
        <v>0.6696947503660482</v>
      </c>
    </row>
    <row r="60" spans="12:17" x14ac:dyDescent="0.2">
      <c r="L60">
        <f>'Alternating Block Method'!Q43</f>
        <v>420</v>
      </c>
      <c r="M60" s="17" t="str">
        <f t="shared" si="1"/>
        <v>7:00</v>
      </c>
      <c r="N60" s="17">
        <f>'Alternating Block Method'!W43</f>
        <v>0.68427099485738552</v>
      </c>
    </row>
    <row r="61" spans="12:17" x14ac:dyDescent="0.2">
      <c r="L61">
        <f>'Alternating Block Method'!Q44</f>
        <v>430</v>
      </c>
      <c r="M61" s="17" t="str">
        <f t="shared" si="1"/>
        <v>7:10</v>
      </c>
      <c r="N61" s="17">
        <f>'Alternating Block Method'!W44</f>
        <v>0.69967084570876636</v>
      </c>
    </row>
    <row r="62" spans="12:17" x14ac:dyDescent="0.2">
      <c r="L62">
        <f>'Alternating Block Method'!Q45</f>
        <v>440</v>
      </c>
      <c r="M62" s="17" t="str">
        <f t="shared" si="1"/>
        <v>7:20</v>
      </c>
      <c r="N62" s="17">
        <f>'Alternating Block Method'!W45</f>
        <v>0.71597146711592075</v>
      </c>
    </row>
    <row r="63" spans="12:17" x14ac:dyDescent="0.2">
      <c r="L63">
        <f>'Alternating Block Method'!Q46</f>
        <v>450</v>
      </c>
      <c r="M63" s="17" t="str">
        <f t="shared" si="1"/>
        <v>7:30</v>
      </c>
      <c r="N63" s="17">
        <f>'Alternating Block Method'!W46</f>
        <v>0.73326033211709785</v>
      </c>
    </row>
    <row r="64" spans="12:17" x14ac:dyDescent="0.2">
      <c r="L64">
        <f>'Alternating Block Method'!Q47</f>
        <v>460</v>
      </c>
      <c r="M64" s="17" t="str">
        <f t="shared" si="1"/>
        <v>7:40</v>
      </c>
      <c r="N64" s="17">
        <f>'Alternating Block Method'!W47</f>
        <v>0.75163704241049345</v>
      </c>
    </row>
    <row r="65" spans="12:14" x14ac:dyDescent="0.2">
      <c r="L65">
        <f>'Alternating Block Method'!Q48</f>
        <v>470</v>
      </c>
      <c r="M65" s="17" t="str">
        <f t="shared" si="1"/>
        <v>7:50</v>
      </c>
      <c r="N65" s="17">
        <f>'Alternating Block Method'!W48</f>
        <v>0.77121555371553541</v>
      </c>
    </row>
    <row r="66" spans="12:14" x14ac:dyDescent="0.2">
      <c r="L66">
        <f>'Alternating Block Method'!Q49</f>
        <v>480</v>
      </c>
      <c r="M66" s="17" t="str">
        <f t="shared" si="1"/>
        <v>8:00</v>
      </c>
      <c r="N66" s="17">
        <f>'Alternating Block Method'!W49</f>
        <v>0.79212691738473495</v>
      </c>
    </row>
    <row r="67" spans="12:14" x14ac:dyDescent="0.2">
      <c r="L67">
        <f>'Alternating Block Method'!Q50</f>
        <v>490</v>
      </c>
      <c r="M67" s="17" t="str">
        <f t="shared" si="1"/>
        <v>8:10</v>
      </c>
      <c r="N67" s="17">
        <f>'Alternating Block Method'!W50</f>
        <v>0.81452268520955329</v>
      </c>
    </row>
    <row r="68" spans="12:14" x14ac:dyDescent="0.2">
      <c r="L68">
        <f>'Alternating Block Method'!Q51</f>
        <v>500</v>
      </c>
      <c r="M68" s="17" t="str">
        <f t="shared" si="1"/>
        <v>8:20</v>
      </c>
      <c r="N68" s="17">
        <f>'Alternating Block Method'!W51</f>
        <v>0.83857917462638909</v>
      </c>
    </row>
    <row r="69" spans="12:14" x14ac:dyDescent="0.2">
      <c r="L69">
        <f>'Alternating Block Method'!Q52</f>
        <v>510</v>
      </c>
      <c r="M69" s="17" t="str">
        <f t="shared" si="1"/>
        <v>8:30</v>
      </c>
      <c r="N69" s="17">
        <f>'Alternating Block Method'!W52</f>
        <v>0.86450286212613037</v>
      </c>
    </row>
    <row r="70" spans="12:14" x14ac:dyDescent="0.2">
      <c r="L70">
        <f>'Alternating Block Method'!Q53</f>
        <v>520</v>
      </c>
      <c r="M70" s="17" t="str">
        <f t="shared" si="1"/>
        <v>8:40</v>
      </c>
      <c r="N70" s="17">
        <f>'Alternating Block Method'!W53</f>
        <v>0.89253727325016996</v>
      </c>
    </row>
    <row r="71" spans="12:14" x14ac:dyDescent="0.2">
      <c r="L71">
        <f>'Alternating Block Method'!Q54</f>
        <v>530</v>
      </c>
      <c r="M71" s="17" t="str">
        <f t="shared" si="1"/>
        <v>8:50</v>
      </c>
      <c r="N71" s="17">
        <f>'Alternating Block Method'!W54</f>
        <v>0.92297188304216604</v>
      </c>
    </row>
    <row r="72" spans="12:14" x14ac:dyDescent="0.2">
      <c r="L72">
        <f>'Alternating Block Method'!Q55</f>
        <v>540</v>
      </c>
      <c r="M72" s="17" t="str">
        <f t="shared" si="1"/>
        <v>9:00</v>
      </c>
      <c r="N72" s="17">
        <f>'Alternating Block Method'!W55</f>
        <v>0.95615375481483511</v>
      </c>
    </row>
    <row r="73" spans="12:14" x14ac:dyDescent="0.2">
      <c r="L73">
        <f>'Alternating Block Method'!Q56</f>
        <v>550</v>
      </c>
      <c r="M73" s="17" t="str">
        <f t="shared" si="1"/>
        <v>9:10</v>
      </c>
      <c r="N73" s="17">
        <f>'Alternating Block Method'!W56</f>
        <v>0.99250296561997686</v>
      </c>
    </row>
    <row r="74" spans="12:14" x14ac:dyDescent="0.2">
      <c r="L74">
        <f>'Alternating Block Method'!Q57</f>
        <v>560</v>
      </c>
      <c r="M74" s="17" t="str">
        <f t="shared" si="1"/>
        <v>9:20</v>
      </c>
      <c r="N74" s="17">
        <f>'Alternating Block Method'!W57</f>
        <v>1.0325333566833166</v>
      </c>
    </row>
    <row r="75" spans="12:14" x14ac:dyDescent="0.2">
      <c r="L75">
        <f>'Alternating Block Method'!Q58</f>
        <v>570</v>
      </c>
      <c r="M75" s="17" t="str">
        <f t="shared" si="1"/>
        <v>9:30</v>
      </c>
      <c r="N75" s="17">
        <f>'Alternating Block Method'!W58</f>
        <v>1.0768809125713688</v>
      </c>
    </row>
    <row r="76" spans="12:14" x14ac:dyDescent="0.2">
      <c r="L76">
        <f>'Alternating Block Method'!Q59</f>
        <v>580</v>
      </c>
      <c r="M76" s="17" t="str">
        <f t="shared" si="1"/>
        <v>9:40</v>
      </c>
      <c r="N76" s="17">
        <f>'Alternating Block Method'!W59</f>
        <v>1.1263432990571403</v>
      </c>
    </row>
    <row r="77" spans="12:14" x14ac:dyDescent="0.2">
      <c r="L77">
        <f>'Alternating Block Method'!Q60</f>
        <v>590</v>
      </c>
      <c r="M77" s="17" t="str">
        <f t="shared" si="1"/>
        <v>9:50</v>
      </c>
      <c r="N77" s="17">
        <f>'Alternating Block Method'!W60</f>
        <v>1.1819361089750231</v>
      </c>
    </row>
    <row r="78" spans="12:14" x14ac:dyDescent="0.2">
      <c r="L78">
        <f>'Alternating Block Method'!Q61</f>
        <v>600</v>
      </c>
      <c r="M78" s="17" t="str">
        <f t="shared" si="1"/>
        <v>10:00</v>
      </c>
      <c r="N78" s="17">
        <f>'Alternating Block Method'!W61</f>
        <v>1.2449747964258222</v>
      </c>
    </row>
    <row r="79" spans="12:14" x14ac:dyDescent="0.2">
      <c r="L79">
        <f>'Alternating Block Method'!Q62</f>
        <v>610</v>
      </c>
      <c r="M79" s="17" t="str">
        <f t="shared" si="1"/>
        <v>10:10</v>
      </c>
      <c r="N79" s="17">
        <f>'Alternating Block Method'!W62</f>
        <v>1.3171973205091234</v>
      </c>
    </row>
    <row r="80" spans="12:14" x14ac:dyDescent="0.2">
      <c r="L80">
        <f>'Alternating Block Method'!Q63</f>
        <v>620</v>
      </c>
      <c r="M80" s="17" t="str">
        <f t="shared" si="1"/>
        <v>10:20</v>
      </c>
      <c r="N80" s="17">
        <f>'Alternating Block Method'!W63</f>
        <v>1.4009535987679129</v>
      </c>
    </row>
    <row r="81" spans="12:14" x14ac:dyDescent="0.2">
      <c r="L81">
        <f>'Alternating Block Method'!Q64</f>
        <v>630</v>
      </c>
      <c r="M81" s="17" t="str">
        <f t="shared" si="1"/>
        <v>10:30</v>
      </c>
      <c r="N81" s="17">
        <f>'Alternating Block Method'!W64</f>
        <v>1.4995091770101965</v>
      </c>
    </row>
    <row r="82" spans="12:14" x14ac:dyDescent="0.2">
      <c r="L82">
        <f>'Alternating Block Method'!Q65</f>
        <v>640</v>
      </c>
      <c r="M82" s="17" t="str">
        <f t="shared" si="1"/>
        <v>10:40</v>
      </c>
      <c r="N82" s="17">
        <f>'Alternating Block Method'!W65</f>
        <v>1.6175538517698413</v>
      </c>
    </row>
    <row r="83" spans="12:14" x14ac:dyDescent="0.2">
      <c r="L83">
        <f>'Alternating Block Method'!Q66</f>
        <v>650</v>
      </c>
      <c r="M83" s="17" t="str">
        <f t="shared" ref="M83:M146" si="2">ROUNDDOWN(L83/60,0) &amp; ":" &amp; IF( MOD(L83,60)&lt;=5,"0","") &amp;  MOD(L83,60)</f>
        <v>10:50</v>
      </c>
      <c r="N83" s="17">
        <f>'Alternating Block Method'!W66</f>
        <v>1.762100192074584</v>
      </c>
    </row>
    <row r="84" spans="12:14" x14ac:dyDescent="0.2">
      <c r="L84">
        <f>'Alternating Block Method'!Q67</f>
        <v>660</v>
      </c>
      <c r="M84" s="17" t="str">
        <f t="shared" si="2"/>
        <v>11:00</v>
      </c>
      <c r="N84" s="17">
        <f>'Alternating Block Method'!W67</f>
        <v>1.9441791859115369</v>
      </c>
    </row>
    <row r="85" spans="12:14" x14ac:dyDescent="0.2">
      <c r="L85">
        <f>'Alternating Block Method'!Q68</f>
        <v>670</v>
      </c>
      <c r="M85" s="17" t="str">
        <f t="shared" si="2"/>
        <v>11:10</v>
      </c>
      <c r="N85" s="17">
        <f>'Alternating Block Method'!W68</f>
        <v>2.1823213019357297</v>
      </c>
    </row>
    <row r="86" spans="12:14" x14ac:dyDescent="0.2">
      <c r="L86">
        <f>'Alternating Block Method'!Q69</f>
        <v>680</v>
      </c>
      <c r="M86" s="17" t="str">
        <f t="shared" si="2"/>
        <v>11:20</v>
      </c>
      <c r="N86" s="17">
        <f>'Alternating Block Method'!W69</f>
        <v>2.5105469825777149</v>
      </c>
    </row>
    <row r="87" spans="12:14" x14ac:dyDescent="0.2">
      <c r="L87">
        <f>'Alternating Block Method'!Q70</f>
        <v>690</v>
      </c>
      <c r="M87" s="17" t="str">
        <f t="shared" si="2"/>
        <v>11:30</v>
      </c>
      <c r="N87" s="17">
        <f>'Alternating Block Method'!W70</f>
        <v>2.9998157986891627</v>
      </c>
    </row>
    <row r="88" spans="12:14" x14ac:dyDescent="0.2">
      <c r="L88">
        <f>'Alternating Block Method'!Q71</f>
        <v>700</v>
      </c>
      <c r="M88" s="17" t="str">
        <f t="shared" si="2"/>
        <v>11:40</v>
      </c>
      <c r="N88" s="17">
        <f>'Alternating Block Method'!W71</f>
        <v>3.8312153760573153</v>
      </c>
    </row>
    <row r="89" spans="12:14" x14ac:dyDescent="0.2">
      <c r="L89">
        <f>'Alternating Block Method'!Q72</f>
        <v>710</v>
      </c>
      <c r="M89" s="17" t="str">
        <f t="shared" si="2"/>
        <v>11:50</v>
      </c>
      <c r="N89" s="17">
        <f>'Alternating Block Method'!W72</f>
        <v>5.6830712271775994</v>
      </c>
    </row>
    <row r="90" spans="12:14" x14ac:dyDescent="0.2">
      <c r="L90">
        <f>'Alternating Block Method'!Q73</f>
        <v>720</v>
      </c>
      <c r="M90" s="17" t="str">
        <f t="shared" si="2"/>
        <v>12:00</v>
      </c>
      <c r="N90" s="17">
        <f>'Alternating Block Method'!W73</f>
        <v>30.613339525727856</v>
      </c>
    </row>
    <row r="91" spans="12:14" x14ac:dyDescent="0.2">
      <c r="L91">
        <f>'Alternating Block Method'!Q74</f>
        <v>730</v>
      </c>
      <c r="M91" s="17" t="str">
        <f t="shared" si="2"/>
        <v>12:10</v>
      </c>
      <c r="N91" s="17">
        <f>'Alternating Block Method'!W74</f>
        <v>8.0812935547656828</v>
      </c>
    </row>
    <row r="92" spans="12:14" x14ac:dyDescent="0.2">
      <c r="L92">
        <f>'Alternating Block Method'!Q75</f>
        <v>740</v>
      </c>
      <c r="M92" s="17" t="str">
        <f t="shared" si="2"/>
        <v>12:20</v>
      </c>
      <c r="N92" s="17">
        <f>'Alternating Block Method'!W75</f>
        <v>4.5315180258052763</v>
      </c>
    </row>
    <row r="93" spans="12:14" x14ac:dyDescent="0.2">
      <c r="L93">
        <f>'Alternating Block Method'!Q76</f>
        <v>750</v>
      </c>
      <c r="M93" s="17" t="str">
        <f t="shared" si="2"/>
        <v>12:30</v>
      </c>
      <c r="N93" s="17">
        <f>'Alternating Block Method'!W76</f>
        <v>3.3520700580958902</v>
      </c>
    </row>
    <row r="94" spans="12:14" x14ac:dyDescent="0.2">
      <c r="L94">
        <f>'Alternating Block Method'!Q77</f>
        <v>760</v>
      </c>
      <c r="M94" s="17" t="str">
        <f t="shared" si="2"/>
        <v>12:40</v>
      </c>
      <c r="N94" s="17">
        <f>'Alternating Block Method'!W77</f>
        <v>2.727930014825084</v>
      </c>
    </row>
    <row r="95" spans="12:14" x14ac:dyDescent="0.2">
      <c r="L95">
        <f>'Alternating Block Method'!Q78</f>
        <v>770</v>
      </c>
      <c r="M95" s="17" t="str">
        <f t="shared" si="2"/>
        <v>12:50</v>
      </c>
      <c r="N95" s="17">
        <f>'Alternating Block Method'!W78</f>
        <v>2.3320306494474892</v>
      </c>
    </row>
    <row r="96" spans="12:14" x14ac:dyDescent="0.2">
      <c r="L96">
        <f>'Alternating Block Method'!Q79</f>
        <v>780</v>
      </c>
      <c r="M96" s="17" t="str">
        <f t="shared" si="2"/>
        <v>13:00</v>
      </c>
      <c r="N96" s="17">
        <f>'Alternating Block Method'!W79</f>
        <v>2.0546264785937751</v>
      </c>
    </row>
    <row r="97" spans="12:14" x14ac:dyDescent="0.2">
      <c r="L97">
        <f>'Alternating Block Method'!Q80</f>
        <v>790</v>
      </c>
      <c r="M97" s="17" t="str">
        <f t="shared" si="2"/>
        <v>13:10</v>
      </c>
      <c r="N97" s="17">
        <f>'Alternating Block Method'!W80</f>
        <v>1.8475264377690195</v>
      </c>
    </row>
    <row r="98" spans="12:14" x14ac:dyDescent="0.2">
      <c r="L98">
        <f>'Alternating Block Method'!Q81</f>
        <v>800</v>
      </c>
      <c r="M98" s="17" t="str">
        <f t="shared" si="2"/>
        <v>13:20</v>
      </c>
      <c r="N98" s="17">
        <f>'Alternating Block Method'!W81</f>
        <v>1.6859473789593267</v>
      </c>
    </row>
    <row r="99" spans="12:14" x14ac:dyDescent="0.2">
      <c r="L99">
        <f>'Alternating Block Method'!Q82</f>
        <v>810</v>
      </c>
      <c r="M99" s="17" t="str">
        <f t="shared" si="2"/>
        <v>13:30</v>
      </c>
      <c r="N99" s="17">
        <f>'Alternating Block Method'!W82</f>
        <v>1.5557260264526178</v>
      </c>
    </row>
    <row r="100" spans="12:14" x14ac:dyDescent="0.2">
      <c r="L100">
        <f>'Alternating Block Method'!Q83</f>
        <v>820</v>
      </c>
      <c r="M100" s="17" t="str">
        <f t="shared" si="2"/>
        <v>13:40</v>
      </c>
      <c r="N100" s="17">
        <f>'Alternating Block Method'!W83</f>
        <v>1.4481297186744513</v>
      </c>
    </row>
    <row r="101" spans="12:14" x14ac:dyDescent="0.2">
      <c r="L101">
        <f>'Alternating Block Method'!Q84</f>
        <v>830</v>
      </c>
      <c r="M101" s="17" t="str">
        <f t="shared" si="2"/>
        <v>13:50</v>
      </c>
      <c r="N101" s="17">
        <f>'Alternating Block Method'!W84</f>
        <v>1.3574557531807869</v>
      </c>
    </row>
    <row r="102" spans="12:14" x14ac:dyDescent="0.2">
      <c r="L102">
        <f>'Alternating Block Method'!Q85</f>
        <v>840</v>
      </c>
      <c r="M102" s="17" t="str">
        <f t="shared" si="2"/>
        <v>14:00</v>
      </c>
      <c r="N102" s="17">
        <f>'Alternating Block Method'!W85</f>
        <v>1.2798083945921945</v>
      </c>
    </row>
    <row r="103" spans="12:14" x14ac:dyDescent="0.2">
      <c r="L103">
        <f>'Alternating Block Method'!Q86</f>
        <v>850</v>
      </c>
      <c r="M103" s="17" t="str">
        <f t="shared" si="2"/>
        <v>14:10</v>
      </c>
      <c r="N103" s="17">
        <f>'Alternating Block Method'!W86</f>
        <v>1.2124278067222889</v>
      </c>
    </row>
    <row r="104" spans="12:14" x14ac:dyDescent="0.2">
      <c r="L104">
        <f>'Alternating Block Method'!Q87</f>
        <v>860</v>
      </c>
      <c r="M104" s="17" t="str">
        <f t="shared" si="2"/>
        <v>14:20</v>
      </c>
      <c r="N104" s="17">
        <f>'Alternating Block Method'!W87</f>
        <v>1.1532994035015633</v>
      </c>
    </row>
    <row r="105" spans="12:14" x14ac:dyDescent="0.2">
      <c r="L105">
        <f>'Alternating Block Method'!Q88</f>
        <v>870</v>
      </c>
      <c r="M105" s="17" t="str">
        <f t="shared" si="2"/>
        <v>14:30</v>
      </c>
      <c r="N105" s="17">
        <f>'Alternating Block Method'!W88</f>
        <v>1.1009151915133089</v>
      </c>
    </row>
    <row r="106" spans="12:14" x14ac:dyDescent="0.2">
      <c r="L106">
        <f>'Alternating Block Method'!Q89</f>
        <v>880</v>
      </c>
      <c r="M106" s="17" t="str">
        <f t="shared" si="2"/>
        <v>14:40</v>
      </c>
      <c r="N106" s="17">
        <f>'Alternating Block Method'!W89</f>
        <v>1.0541219846141558</v>
      </c>
    </row>
    <row r="107" spans="12:14" x14ac:dyDescent="0.2">
      <c r="L107">
        <f>'Alternating Block Method'!Q90</f>
        <v>890</v>
      </c>
      <c r="M107" s="17" t="str">
        <f t="shared" si="2"/>
        <v>14:50</v>
      </c>
      <c r="N107" s="17">
        <f>'Alternating Block Method'!W90</f>
        <v>1.0120215253337932</v>
      </c>
    </row>
    <row r="108" spans="12:14" x14ac:dyDescent="0.2">
      <c r="L108">
        <f>'Alternating Block Method'!Q91</f>
        <v>900</v>
      </c>
      <c r="M108" s="17" t="str">
        <f t="shared" si="2"/>
        <v>15:00</v>
      </c>
      <c r="N108" s="17">
        <f>'Alternating Block Method'!W91</f>
        <v>0.97390281368963372</v>
      </c>
    </row>
    <row r="109" spans="12:14" x14ac:dyDescent="0.2">
      <c r="L109">
        <f>'Alternating Block Method'!Q92</f>
        <v>910</v>
      </c>
      <c r="M109" s="17" t="str">
        <f t="shared" si="2"/>
        <v>15:10</v>
      </c>
      <c r="N109" s="17">
        <f>'Alternating Block Method'!W92</f>
        <v>0.9391950801751392</v>
      </c>
    </row>
    <row r="110" spans="12:14" x14ac:dyDescent="0.2">
      <c r="L110">
        <f>'Alternating Block Method'!Q93</f>
        <v>920</v>
      </c>
      <c r="M110" s="17" t="str">
        <f t="shared" si="2"/>
        <v>15:20</v>
      </c>
      <c r="N110" s="17">
        <f>'Alternating Block Method'!W93</f>
        <v>0.90743437074061717</v>
      </c>
    </row>
    <row r="111" spans="12:14" x14ac:dyDescent="0.2">
      <c r="L111">
        <f>'Alternating Block Method'!Q94</f>
        <v>930</v>
      </c>
      <c r="M111" s="17" t="str">
        <f t="shared" si="2"/>
        <v>15:30</v>
      </c>
      <c r="N111" s="17">
        <f>'Alternating Block Method'!W94</f>
        <v>0.87823933286176725</v>
      </c>
    </row>
    <row r="112" spans="12:14" x14ac:dyDescent="0.2">
      <c r="L112">
        <f>'Alternating Block Method'!Q95</f>
        <v>940</v>
      </c>
      <c r="M112" s="17" t="str">
        <f t="shared" si="2"/>
        <v>15:40</v>
      </c>
      <c r="N112" s="17">
        <f>'Alternating Block Method'!W95</f>
        <v>0.85129335958924912</v>
      </c>
    </row>
    <row r="113" spans="12:14" x14ac:dyDescent="0.2">
      <c r="L113">
        <f>'Alternating Block Method'!Q96</f>
        <v>950</v>
      </c>
      <c r="M113" s="17" t="str">
        <f t="shared" si="2"/>
        <v>15:50</v>
      </c>
      <c r="N113" s="17">
        <f>'Alternating Block Method'!W96</f>
        <v>0.82633121415616984</v>
      </c>
    </row>
    <row r="114" spans="12:14" x14ac:dyDescent="0.2">
      <c r="L114">
        <f>'Alternating Block Method'!Q97</f>
        <v>960</v>
      </c>
      <c r="M114" s="17" t="str">
        <f t="shared" si="2"/>
        <v>16:00</v>
      </c>
      <c r="N114" s="17">
        <f>'Alternating Block Method'!W97</f>
        <v>0.80312886830560615</v>
      </c>
    </row>
    <row r="115" spans="12:14" x14ac:dyDescent="0.2">
      <c r="L115">
        <f>'Alternating Block Method'!Q98</f>
        <v>970</v>
      </c>
      <c r="M115" s="17" t="str">
        <f t="shared" si="2"/>
        <v>16:10</v>
      </c>
      <c r="N115" s="17">
        <f>'Alternating Block Method'!W98</f>
        <v>0.78149568271328462</v>
      </c>
    </row>
    <row r="116" spans="12:14" x14ac:dyDescent="0.2">
      <c r="L116">
        <f>'Alternating Block Method'!Q99</f>
        <v>980</v>
      </c>
      <c r="M116" s="17" t="str">
        <f t="shared" si="2"/>
        <v>16:20</v>
      </c>
      <c r="N116" s="17">
        <f>'Alternating Block Method'!W99</f>
        <v>0.7612683191489964</v>
      </c>
    </row>
    <row r="117" spans="12:14" x14ac:dyDescent="0.2">
      <c r="L117">
        <f>'Alternating Block Method'!Q100</f>
        <v>990</v>
      </c>
      <c r="M117" s="17" t="str">
        <f t="shared" si="2"/>
        <v>16:30</v>
      </c>
      <c r="N117" s="17">
        <f>'Alternating Block Method'!W100</f>
        <v>0.74230595008592104</v>
      </c>
    </row>
    <row r="118" spans="12:14" x14ac:dyDescent="0.2">
      <c r="L118">
        <f>'Alternating Block Method'!Q101</f>
        <v>1000</v>
      </c>
      <c r="M118" s="17" t="str">
        <f t="shared" si="2"/>
        <v>16:40</v>
      </c>
      <c r="N118" s="17">
        <f>'Alternating Block Method'!W101</f>
        <v>0.72448645218720742</v>
      </c>
    </row>
    <row r="119" spans="12:14" x14ac:dyDescent="0.2">
      <c r="L119">
        <f>'Alternating Block Method'!Q102</f>
        <v>1010</v>
      </c>
      <c r="M119" s="17" t="str">
        <f t="shared" si="2"/>
        <v>16:50</v>
      </c>
      <c r="N119" s="17">
        <f>'Alternating Block Method'!W102</f>
        <v>0.70770335421681807</v>
      </c>
    </row>
    <row r="120" spans="12:14" x14ac:dyDescent="0.2">
      <c r="L120">
        <f>'Alternating Block Method'!Q103</f>
        <v>1020</v>
      </c>
      <c r="M120" s="17" t="str">
        <f t="shared" si="2"/>
        <v>17:00</v>
      </c>
      <c r="N120" s="17">
        <f>'Alternating Block Method'!W103</f>
        <v>0.69186336938555826</v>
      </c>
    </row>
    <row r="121" spans="12:14" x14ac:dyDescent="0.2">
      <c r="L121">
        <f>'Alternating Block Method'!Q104</f>
        <v>1030</v>
      </c>
      <c r="M121" s="17" t="str">
        <f t="shared" si="2"/>
        <v>17:10</v>
      </c>
      <c r="N121" s="17">
        <f>'Alternating Block Method'!W104</f>
        <v>0.67688438475472879</v>
      </c>
    </row>
    <row r="122" spans="12:14" x14ac:dyDescent="0.2">
      <c r="L122">
        <f>'Alternating Block Method'!Q105</f>
        <v>1040</v>
      </c>
      <c r="M122" s="17" t="str">
        <f t="shared" si="2"/>
        <v>17:20</v>
      </c>
      <c r="N122" s="17">
        <f>'Alternating Block Method'!W105</f>
        <v>0.66269381124271831</v>
      </c>
    </row>
    <row r="123" spans="12:14" x14ac:dyDescent="0.2">
      <c r="L123">
        <f>'Alternating Block Method'!Q106</f>
        <v>1050</v>
      </c>
      <c r="M123" s="17" t="str">
        <f t="shared" si="2"/>
        <v>17:30</v>
      </c>
      <c r="N123" s="17">
        <f>'Alternating Block Method'!W106</f>
        <v>0.64922722046877368</v>
      </c>
    </row>
    <row r="124" spans="12:14" x14ac:dyDescent="0.2">
      <c r="L124">
        <f>'Alternating Block Method'!Q107</f>
        <v>1060</v>
      </c>
      <c r="M124" s="17" t="str">
        <f t="shared" si="2"/>
        <v>17:40</v>
      </c>
      <c r="N124" s="17">
        <f>'Alternating Block Method'!W107</f>
        <v>0.63642721150793591</v>
      </c>
    </row>
    <row r="125" spans="12:14" x14ac:dyDescent="0.2">
      <c r="L125">
        <f>'Alternating Block Method'!Q108</f>
        <v>1070</v>
      </c>
      <c r="M125" s="17" t="str">
        <f t="shared" si="2"/>
        <v>17:50</v>
      </c>
      <c r="N125" s="17">
        <f>'Alternating Block Method'!W108</f>
        <v>0.62424246325196009</v>
      </c>
    </row>
    <row r="126" spans="12:14" x14ac:dyDescent="0.2">
      <c r="L126">
        <f>'Alternating Block Method'!Q109</f>
        <v>1080</v>
      </c>
      <c r="M126" s="17" t="str">
        <f t="shared" si="2"/>
        <v>18:00</v>
      </c>
      <c r="N126" s="17">
        <f>'Alternating Block Method'!W109</f>
        <v>0.61262693760892262</v>
      </c>
    </row>
    <row r="127" spans="12:14" x14ac:dyDescent="0.2">
      <c r="L127">
        <f>'Alternating Block Method'!Q110</f>
        <v>1090</v>
      </c>
      <c r="M127" s="17" t="str">
        <f t="shared" si="2"/>
        <v>18:10</v>
      </c>
      <c r="N127" s="17">
        <f>'Alternating Block Method'!W110</f>
        <v>0.60153920606606448</v>
      </c>
    </row>
    <row r="128" spans="12:14" x14ac:dyDescent="0.2">
      <c r="L128">
        <f>'Alternating Block Method'!Q111</f>
        <v>1100</v>
      </c>
      <c r="M128" s="17" t="str">
        <f t="shared" si="2"/>
        <v>18:20</v>
      </c>
      <c r="N128" s="17">
        <f>'Alternating Block Method'!W111</f>
        <v>0.59094187773885665</v>
      </c>
    </row>
    <row r="129" spans="12:14" x14ac:dyDescent="0.2">
      <c r="L129">
        <f>'Alternating Block Method'!Q112</f>
        <v>1110</v>
      </c>
      <c r="M129" s="17" t="str">
        <f t="shared" si="2"/>
        <v>18:30</v>
      </c>
      <c r="N129" s="17">
        <f>'Alternating Block Method'!W112</f>
        <v>0.58080111137789459</v>
      </c>
    </row>
    <row r="130" spans="12:14" x14ac:dyDescent="0.2">
      <c r="L130">
        <f>'Alternating Block Method'!Q113</f>
        <v>1120</v>
      </c>
      <c r="M130" s="17" t="str">
        <f t="shared" si="2"/>
        <v>18:40</v>
      </c>
      <c r="N130" s="17">
        <f>'Alternating Block Method'!W113</f>
        <v>0.57108619719798526</v>
      </c>
    </row>
    <row r="131" spans="12:14" x14ac:dyDescent="0.2">
      <c r="L131">
        <f>'Alternating Block Method'!Q114</f>
        <v>1130</v>
      </c>
      <c r="M131" s="17" t="str">
        <f t="shared" si="2"/>
        <v>18:50</v>
      </c>
      <c r="N131" s="17">
        <f>'Alternating Block Method'!W114</f>
        <v>0.56176919706553008</v>
      </c>
    </row>
    <row r="132" spans="12:14" x14ac:dyDescent="0.2">
      <c r="L132">
        <f>'Alternating Block Method'!Q115</f>
        <v>1140</v>
      </c>
      <c r="M132" s="17" t="str">
        <f t="shared" si="2"/>
        <v>19:00</v>
      </c>
      <c r="N132" s="17">
        <f>'Alternating Block Method'!W115</f>
        <v>0.55282463368990875</v>
      </c>
    </row>
    <row r="133" spans="12:14" x14ac:dyDescent="0.2">
      <c r="L133">
        <f>'Alternating Block Method'!Q116</f>
        <v>1150</v>
      </c>
      <c r="M133" s="17" t="str">
        <f t="shared" si="2"/>
        <v>19:10</v>
      </c>
      <c r="N133" s="17">
        <f>'Alternating Block Method'!W116</f>
        <v>0.54422922115199412</v>
      </c>
    </row>
    <row r="134" spans="12:14" x14ac:dyDescent="0.2">
      <c r="L134">
        <f>'Alternating Block Method'!Q117</f>
        <v>1160</v>
      </c>
      <c r="M134" s="17" t="str">
        <f t="shared" si="2"/>
        <v>19:20</v>
      </c>
      <c r="N134" s="17">
        <f>'Alternating Block Method'!W117</f>
        <v>0.53596163044875311</v>
      </c>
    </row>
    <row r="135" spans="12:14" x14ac:dyDescent="0.2">
      <c r="L135">
        <f>'Alternating Block Method'!Q118</f>
        <v>1170</v>
      </c>
      <c r="M135" s="17" t="str">
        <f t="shared" si="2"/>
        <v>19:30</v>
      </c>
      <c r="N135" s="17">
        <f>'Alternating Block Method'!W118</f>
        <v>0.52800228481979161</v>
      </c>
    </row>
    <row r="136" spans="12:14" x14ac:dyDescent="0.2">
      <c r="L136">
        <f>'Alternating Block Method'!Q119</f>
        <v>1180</v>
      </c>
      <c r="M136" s="17" t="str">
        <f t="shared" si="2"/>
        <v>19:40</v>
      </c>
      <c r="N136" s="17">
        <f>'Alternating Block Method'!W119</f>
        <v>0.52033318050260391</v>
      </c>
    </row>
    <row r="137" spans="12:14" x14ac:dyDescent="0.2">
      <c r="L137">
        <f>'Alternating Block Method'!Q120</f>
        <v>1190</v>
      </c>
      <c r="M137" s="17" t="str">
        <f t="shared" si="2"/>
        <v>19:50</v>
      </c>
      <c r="N137" s="17">
        <f>'Alternating Block Method'!W120</f>
        <v>0.5129377292794004</v>
      </c>
    </row>
    <row r="138" spans="12:14" x14ac:dyDescent="0.2">
      <c r="L138">
        <f>'Alternating Block Method'!Q121</f>
        <v>1200</v>
      </c>
      <c r="M138" s="17" t="str">
        <f t="shared" si="2"/>
        <v>20:00</v>
      </c>
      <c r="N138" s="17">
        <f>'Alternating Block Method'!W121</f>
        <v>0.50580061976245361</v>
      </c>
    </row>
    <row r="139" spans="12:14" x14ac:dyDescent="0.2">
      <c r="L139">
        <f>'Alternating Block Method'!Q122</f>
        <v>1210</v>
      </c>
      <c r="M139" s="17" t="str">
        <f t="shared" si="2"/>
        <v>20:10</v>
      </c>
      <c r="N139" s="17">
        <f>'Alternating Block Method'!W122</f>
        <v>0.49890769484966313</v>
      </c>
    </row>
    <row r="140" spans="12:14" x14ac:dyDescent="0.2">
      <c r="L140">
        <f>'Alternating Block Method'!Q123</f>
        <v>1220</v>
      </c>
      <c r="M140" s="17" t="str">
        <f t="shared" si="2"/>
        <v>20:20</v>
      </c>
      <c r="N140" s="17">
        <f>'Alternating Block Method'!W123</f>
        <v>0.49224584317568087</v>
      </c>
    </row>
    <row r="141" spans="12:14" x14ac:dyDescent="0.2">
      <c r="L141">
        <f>'Alternating Block Method'!Q124</f>
        <v>1230</v>
      </c>
      <c r="M141" s="17" t="str">
        <f t="shared" si="2"/>
        <v>20:30</v>
      </c>
      <c r="N141" s="17">
        <f>'Alternating Block Method'!W124</f>
        <v>0.48580290271641502</v>
      </c>
    </row>
    <row r="142" spans="12:14" x14ac:dyDescent="0.2">
      <c r="L142">
        <f>'Alternating Block Method'!Q125</f>
        <v>1240</v>
      </c>
      <c r="M142" s="17" t="str">
        <f t="shared" si="2"/>
        <v>20:40</v>
      </c>
      <c r="N142" s="17">
        <f>'Alternating Block Method'!W125</f>
        <v>0.47956757497485114</v>
      </c>
    </row>
    <row r="143" spans="12:14" x14ac:dyDescent="0.2">
      <c r="L143">
        <f>'Alternating Block Method'!Q126</f>
        <v>1250</v>
      </c>
      <c r="M143" s="17" t="str">
        <f t="shared" si="2"/>
        <v>20:50</v>
      </c>
      <c r="N143" s="17">
        <f>'Alternating Block Method'!W126</f>
        <v>0.47352934841043748</v>
      </c>
    </row>
    <row r="144" spans="12:14" x14ac:dyDescent="0.2">
      <c r="L144">
        <f>'Alternating Block Method'!Q127</f>
        <v>1260</v>
      </c>
      <c r="M144" s="17" t="str">
        <f t="shared" si="2"/>
        <v>21:00</v>
      </c>
      <c r="N144" s="17">
        <f>'Alternating Block Method'!W127</f>
        <v>0.46767842995907927</v>
      </c>
    </row>
    <row r="145" spans="12:14" x14ac:dyDescent="0.2">
      <c r="L145">
        <f>'Alternating Block Method'!Q128</f>
        <v>1270</v>
      </c>
      <c r="M145" s="17" t="str">
        <f t="shared" si="2"/>
        <v>21:10</v>
      </c>
      <c r="N145" s="17">
        <f>'Alternating Block Method'!W128</f>
        <v>0.46200568365935624</v>
      </c>
    </row>
    <row r="146" spans="12:14" x14ac:dyDescent="0.2">
      <c r="L146">
        <f>'Alternating Block Method'!Q129</f>
        <v>1280</v>
      </c>
      <c r="M146" s="17" t="str">
        <f t="shared" si="2"/>
        <v>21:20</v>
      </c>
      <c r="N146" s="17">
        <f>'Alternating Block Method'!W129</f>
        <v>0.45650257553043616</v>
      </c>
    </row>
    <row r="147" spans="12:14" x14ac:dyDescent="0.2">
      <c r="L147">
        <f>'Alternating Block Method'!Q130</f>
        <v>1290</v>
      </c>
      <c r="M147" s="17" t="str">
        <f t="shared" ref="M147:M162" si="3">ROUNDDOWN(L147/60,0) &amp; ":" &amp; IF( MOD(L147,60)&lt;=5,"0","") &amp;  MOD(L147,60)</f>
        <v>21:30</v>
      </c>
      <c r="N147" s="17">
        <f>'Alternating Block Method'!W130</f>
        <v>0.45116112396704011</v>
      </c>
    </row>
    <row r="148" spans="12:14" x14ac:dyDescent="0.2">
      <c r="L148">
        <f>'Alternating Block Method'!Q131</f>
        <v>1300</v>
      </c>
      <c r="M148" s="17" t="str">
        <f t="shared" si="3"/>
        <v>21:40</v>
      </c>
      <c r="N148" s="17">
        <f>'Alternating Block Method'!W131</f>
        <v>0.44597385501273834</v>
      </c>
    </row>
    <row r="149" spans="12:14" x14ac:dyDescent="0.2">
      <c r="L149">
        <f>'Alternating Block Method'!Q132</f>
        <v>1310</v>
      </c>
      <c r="M149" s="17" t="str">
        <f t="shared" si="3"/>
        <v>21:50</v>
      </c>
      <c r="N149" s="17">
        <f>'Alternating Block Method'!W132</f>
        <v>0.44093376195661449</v>
      </c>
    </row>
    <row r="150" spans="12:14" x14ac:dyDescent="0.2">
      <c r="L150">
        <f>'Alternating Block Method'!Q133</f>
        <v>1320</v>
      </c>
      <c r="M150" s="17" t="str">
        <f t="shared" si="3"/>
        <v>22:00</v>
      </c>
      <c r="N150" s="17">
        <f>'Alternating Block Method'!W133</f>
        <v>0.4360342687699017</v>
      </c>
    </row>
    <row r="151" spans="12:14" x14ac:dyDescent="0.2">
      <c r="L151">
        <f>'Alternating Block Method'!Q134</f>
        <v>1330</v>
      </c>
      <c r="M151" s="17" t="str">
        <f t="shared" si="3"/>
        <v>22:10</v>
      </c>
      <c r="N151" s="17">
        <f>'Alternating Block Method'!W134</f>
        <v>0.4312691969595619</v>
      </c>
    </row>
    <row r="152" spans="12:14" x14ac:dyDescent="0.2">
      <c r="L152">
        <f>'Alternating Block Method'!Q135</f>
        <v>1340</v>
      </c>
      <c r="M152" s="17" t="str">
        <f t="shared" si="3"/>
        <v>22:20</v>
      </c>
      <c r="N152" s="17">
        <f>'Alternating Block Method'!W135</f>
        <v>0.42663273547091762</v>
      </c>
    </row>
    <row r="153" spans="12:14" x14ac:dyDescent="0.2">
      <c r="L153">
        <f>'Alternating Block Method'!Q136</f>
        <v>1350</v>
      </c>
      <c r="M153" s="17" t="str">
        <f t="shared" si="3"/>
        <v>22:30</v>
      </c>
      <c r="N153" s="17">
        <f>'Alternating Block Method'!W136</f>
        <v>0.42211941331274261</v>
      </c>
    </row>
    <row r="154" spans="12:14" x14ac:dyDescent="0.2">
      <c r="L154">
        <f>'Alternating Block Method'!Q137</f>
        <v>1360</v>
      </c>
      <c r="M154" s="17" t="str">
        <f t="shared" si="3"/>
        <v>22:40</v>
      </c>
      <c r="N154" s="17">
        <f>'Alternating Block Method'!W137</f>
        <v>0.41772407462065075</v>
      </c>
    </row>
    <row r="155" spans="12:14" x14ac:dyDescent="0.2">
      <c r="L155">
        <f>'Alternating Block Method'!Q138</f>
        <v>1370</v>
      </c>
      <c r="M155" s="17" t="str">
        <f t="shared" si="3"/>
        <v>22:50</v>
      </c>
      <c r="N155" s="17">
        <f>'Alternating Block Method'!W138</f>
        <v>0.41344185590705251</v>
      </c>
    </row>
    <row r="156" spans="12:14" x14ac:dyDescent="0.2">
      <c r="L156">
        <f>'Alternating Block Method'!Q139</f>
        <v>1380</v>
      </c>
      <c r="M156" s="17" t="str">
        <f t="shared" si="3"/>
        <v>23:00</v>
      </c>
      <c r="N156" s="17">
        <f>'Alternating Block Method'!W139</f>
        <v>0.40926816527485244</v>
      </c>
    </row>
    <row r="157" spans="12:14" x14ac:dyDescent="0.2">
      <c r="L157">
        <f>'Alternating Block Method'!Q140</f>
        <v>1390</v>
      </c>
      <c r="M157" s="17" t="str">
        <f t="shared" si="3"/>
        <v>23:10</v>
      </c>
      <c r="N157" s="17">
        <f>'Alternating Block Method'!W140</f>
        <v>0.40519866339965915</v>
      </c>
    </row>
    <row r="158" spans="12:14" x14ac:dyDescent="0.2">
      <c r="L158">
        <f>'Alternating Block Method'!Q141</f>
        <v>1400</v>
      </c>
      <c r="M158" s="17" t="str">
        <f t="shared" si="3"/>
        <v>23:20</v>
      </c>
      <c r="N158" s="17">
        <f>'Alternating Block Method'!W141</f>
        <v>0.40122924610528798</v>
      </c>
    </row>
    <row r="159" spans="12:14" x14ac:dyDescent="0.2">
      <c r="L159">
        <f>'Alternating Block Method'!Q142</f>
        <v>1410</v>
      </c>
      <c r="M159" s="17" t="str">
        <f t="shared" si="3"/>
        <v>23:30</v>
      </c>
      <c r="N159" s="17">
        <f>'Alternating Block Method'!W142</f>
        <v>0.39735602837725992</v>
      </c>
    </row>
    <row r="160" spans="12:14" x14ac:dyDescent="0.2">
      <c r="L160">
        <f>'Alternating Block Method'!Q143</f>
        <v>1420</v>
      </c>
      <c r="M160" s="17" t="str">
        <f t="shared" si="3"/>
        <v>23:40</v>
      </c>
      <c r="N160" s="17">
        <f>'Alternating Block Method'!W143</f>
        <v>0.39357532967827069</v>
      </c>
    </row>
    <row r="161" spans="12:14" x14ac:dyDescent="0.2">
      <c r="L161">
        <f>'Alternating Block Method'!Q144</f>
        <v>1430</v>
      </c>
      <c r="M161" s="17" t="str">
        <f t="shared" si="3"/>
        <v>23:50</v>
      </c>
      <c r="N161" s="17">
        <f>'Alternating Block Method'!W144</f>
        <v>0.38988366044111444</v>
      </c>
    </row>
    <row r="162" spans="12:14" x14ac:dyDescent="0.2">
      <c r="L162">
        <f>'Alternating Block Method'!Q145</f>
        <v>1440</v>
      </c>
      <c r="M162" s="17" t="str">
        <f t="shared" si="3"/>
        <v>24:00</v>
      </c>
      <c r="N162" s="17">
        <f>'Alternating Block Method'!W145</f>
        <v>0.3862777096302068</v>
      </c>
    </row>
    <row r="163" spans="12:14" x14ac:dyDescent="0.2">
      <c r="M163" s="17"/>
      <c r="N163" s="17"/>
    </row>
    <row r="164" spans="12:14" x14ac:dyDescent="0.2">
      <c r="M164" s="17"/>
      <c r="N164" s="17"/>
    </row>
    <row r="165" spans="12:14" x14ac:dyDescent="0.2">
      <c r="M165" s="17"/>
      <c r="N165" s="17"/>
    </row>
    <row r="166" spans="12:14" x14ac:dyDescent="0.2">
      <c r="M166" s="17"/>
      <c r="N166" s="17"/>
    </row>
    <row r="167" spans="12:14" x14ac:dyDescent="0.2">
      <c r="M167" s="17"/>
      <c r="N167" s="17"/>
    </row>
    <row r="168" spans="12:14" x14ac:dyDescent="0.2">
      <c r="M168" s="17"/>
      <c r="N168" s="17"/>
    </row>
    <row r="169" spans="12:14" x14ac:dyDescent="0.2">
      <c r="M169" s="17"/>
      <c r="N169" s="17"/>
    </row>
    <row r="170" spans="12:14" x14ac:dyDescent="0.2">
      <c r="M170" s="17"/>
      <c r="N170" s="17"/>
    </row>
    <row r="171" spans="12:14" x14ac:dyDescent="0.2">
      <c r="M171" s="17"/>
      <c r="N171" s="17"/>
    </row>
    <row r="172" spans="12:14" x14ac:dyDescent="0.2">
      <c r="M172" s="17"/>
      <c r="N172" s="17"/>
    </row>
    <row r="173" spans="12:14" x14ac:dyDescent="0.2">
      <c r="M173" s="17"/>
      <c r="N173" s="17"/>
    </row>
    <row r="174" spans="12:14" x14ac:dyDescent="0.2">
      <c r="M174" s="17"/>
      <c r="N174" s="17"/>
    </row>
    <row r="175" spans="12:14" x14ac:dyDescent="0.2">
      <c r="M175" s="17"/>
      <c r="N175" s="17"/>
    </row>
    <row r="176" spans="12:14" x14ac:dyDescent="0.2">
      <c r="M176" s="17"/>
      <c r="N176" s="17"/>
    </row>
    <row r="177" spans="13:14" x14ac:dyDescent="0.2">
      <c r="M177" s="17"/>
      <c r="N177" s="17"/>
    </row>
    <row r="178" spans="13:14" x14ac:dyDescent="0.2">
      <c r="M178" s="17"/>
      <c r="N178" s="17"/>
    </row>
    <row r="179" spans="13:14" x14ac:dyDescent="0.2">
      <c r="M179" s="17"/>
      <c r="N179" s="17"/>
    </row>
    <row r="180" spans="13:14" x14ac:dyDescent="0.2">
      <c r="M180" s="17"/>
      <c r="N180" s="17"/>
    </row>
    <row r="181" spans="13:14" x14ac:dyDescent="0.2">
      <c r="M181" s="17"/>
      <c r="N181" s="17"/>
    </row>
    <row r="182" spans="13:14" x14ac:dyDescent="0.2">
      <c r="M182" s="17"/>
      <c r="N182" s="17"/>
    </row>
    <row r="183" spans="13:14" x14ac:dyDescent="0.2">
      <c r="M183" s="17"/>
      <c r="N183" s="17"/>
    </row>
    <row r="184" spans="13:14" x14ac:dyDescent="0.2">
      <c r="M184" s="17"/>
      <c r="N184" s="17"/>
    </row>
    <row r="185" spans="13:14" x14ac:dyDescent="0.2">
      <c r="M185" s="17"/>
      <c r="N185" s="17"/>
    </row>
    <row r="186" spans="13:14" x14ac:dyDescent="0.2">
      <c r="M186" s="17"/>
      <c r="N186" s="17"/>
    </row>
    <row r="187" spans="13:14" x14ac:dyDescent="0.2">
      <c r="M187" s="17"/>
      <c r="N187" s="17"/>
    </row>
    <row r="188" spans="13:14" x14ac:dyDescent="0.2">
      <c r="M188" s="17"/>
      <c r="N188" s="17"/>
    </row>
    <row r="189" spans="13:14" x14ac:dyDescent="0.2">
      <c r="M189" s="17"/>
      <c r="N189" s="17"/>
    </row>
    <row r="190" spans="13:14" x14ac:dyDescent="0.2">
      <c r="M190" s="17"/>
      <c r="N190" s="17"/>
    </row>
    <row r="191" spans="13:14" x14ac:dyDescent="0.2">
      <c r="M191" s="17"/>
      <c r="N191" s="17"/>
    </row>
    <row r="192" spans="13:14" x14ac:dyDescent="0.2">
      <c r="M192" s="17"/>
      <c r="N192" s="17"/>
    </row>
    <row r="193" spans="13:14" x14ac:dyDescent="0.2">
      <c r="M193" s="17"/>
      <c r="N193" s="17"/>
    </row>
    <row r="194" spans="13:14" x14ac:dyDescent="0.2">
      <c r="M194" s="17"/>
      <c r="N194" s="17"/>
    </row>
    <row r="195" spans="13:14" x14ac:dyDescent="0.2">
      <c r="M195" s="17"/>
      <c r="N195" s="17"/>
    </row>
    <row r="196" spans="13:14" x14ac:dyDescent="0.2">
      <c r="M196" s="17"/>
      <c r="N196" s="17"/>
    </row>
    <row r="197" spans="13:14" x14ac:dyDescent="0.2">
      <c r="M197" s="17"/>
      <c r="N197" s="17"/>
    </row>
    <row r="198" spans="13:14" x14ac:dyDescent="0.2">
      <c r="M198" s="17"/>
      <c r="N198" s="17"/>
    </row>
    <row r="199" spans="13:14" x14ac:dyDescent="0.2">
      <c r="M199" s="17"/>
      <c r="N199" s="17"/>
    </row>
    <row r="200" spans="13:14" x14ac:dyDescent="0.2">
      <c r="M200" s="17"/>
      <c r="N200" s="17"/>
    </row>
    <row r="201" spans="13:14" x14ac:dyDescent="0.2">
      <c r="M201" s="17"/>
      <c r="N201" s="17"/>
    </row>
    <row r="202" spans="13:14" x14ac:dyDescent="0.2">
      <c r="M202" s="17"/>
      <c r="N202" s="17"/>
    </row>
    <row r="203" spans="13:14" x14ac:dyDescent="0.2">
      <c r="M203" s="17"/>
      <c r="N203" s="17"/>
    </row>
    <row r="204" spans="13:14" x14ac:dyDescent="0.2">
      <c r="M204" s="17"/>
      <c r="N204" s="17"/>
    </row>
    <row r="205" spans="13:14" x14ac:dyDescent="0.2">
      <c r="M205" s="17"/>
      <c r="N205" s="17"/>
    </row>
    <row r="206" spans="13:14" x14ac:dyDescent="0.2">
      <c r="M206" s="17"/>
      <c r="N206" s="17"/>
    </row>
    <row r="207" spans="13:14" x14ac:dyDescent="0.2">
      <c r="M207" s="17"/>
      <c r="N207" s="17"/>
    </row>
    <row r="208" spans="13:14" x14ac:dyDescent="0.2">
      <c r="M208" s="17"/>
      <c r="N208" s="17"/>
    </row>
    <row r="209" spans="13:14" x14ac:dyDescent="0.2">
      <c r="M209" s="17"/>
      <c r="N209" s="17"/>
    </row>
    <row r="210" spans="13:14" x14ac:dyDescent="0.2">
      <c r="M210" s="17"/>
      <c r="N210" s="17"/>
    </row>
    <row r="211" spans="13:14" x14ac:dyDescent="0.2">
      <c r="M211" s="17"/>
      <c r="N211" s="17"/>
    </row>
    <row r="212" spans="13:14" x14ac:dyDescent="0.2">
      <c r="M212" s="17"/>
      <c r="N212" s="17"/>
    </row>
    <row r="213" spans="13:14" x14ac:dyDescent="0.2">
      <c r="M213" s="17"/>
      <c r="N213" s="17"/>
    </row>
    <row r="214" spans="13:14" x14ac:dyDescent="0.2">
      <c r="M214" s="17"/>
      <c r="N214" s="17"/>
    </row>
    <row r="215" spans="13:14" x14ac:dyDescent="0.2">
      <c r="M215" s="17"/>
      <c r="N215" s="17"/>
    </row>
    <row r="216" spans="13:14" x14ac:dyDescent="0.2">
      <c r="M216" s="17"/>
      <c r="N216" s="17"/>
    </row>
    <row r="217" spans="13:14" x14ac:dyDescent="0.2">
      <c r="M217" s="17"/>
      <c r="N217" s="17"/>
    </row>
    <row r="218" spans="13:14" x14ac:dyDescent="0.2">
      <c r="M218" s="17"/>
      <c r="N218" s="17"/>
    </row>
    <row r="219" spans="13:14" x14ac:dyDescent="0.2">
      <c r="M219" s="17"/>
      <c r="N219" s="17"/>
    </row>
    <row r="220" spans="13:14" x14ac:dyDescent="0.2">
      <c r="M220" s="17"/>
      <c r="N220" s="17"/>
    </row>
    <row r="221" spans="13:14" x14ac:dyDescent="0.2">
      <c r="M221" s="17"/>
      <c r="N221" s="17"/>
    </row>
    <row r="222" spans="13:14" x14ac:dyDescent="0.2">
      <c r="M222" s="17"/>
      <c r="N222" s="17"/>
    </row>
    <row r="223" spans="13:14" x14ac:dyDescent="0.2">
      <c r="M223" s="17"/>
      <c r="N223" s="17"/>
    </row>
    <row r="224" spans="13:14" x14ac:dyDescent="0.2">
      <c r="M224" s="17"/>
      <c r="N224" s="17"/>
    </row>
    <row r="225" spans="13:14" x14ac:dyDescent="0.2">
      <c r="M225" s="17"/>
      <c r="N225" s="17"/>
    </row>
    <row r="226" spans="13:14" x14ac:dyDescent="0.2">
      <c r="M226" s="17"/>
      <c r="N226" s="17"/>
    </row>
    <row r="227" spans="13:14" x14ac:dyDescent="0.2">
      <c r="M227" s="17"/>
      <c r="N227" s="17"/>
    </row>
    <row r="228" spans="13:14" x14ac:dyDescent="0.2">
      <c r="M228" s="17"/>
      <c r="N228" s="17"/>
    </row>
    <row r="229" spans="13:14" x14ac:dyDescent="0.2">
      <c r="M229" s="17"/>
      <c r="N229" s="17"/>
    </row>
    <row r="230" spans="13:14" x14ac:dyDescent="0.2">
      <c r="M230" s="17"/>
      <c r="N230" s="17"/>
    </row>
    <row r="231" spans="13:14" x14ac:dyDescent="0.2">
      <c r="M231" s="17"/>
      <c r="N231" s="17"/>
    </row>
    <row r="232" spans="13:14" x14ac:dyDescent="0.2">
      <c r="M232" s="17"/>
      <c r="N232" s="17"/>
    </row>
    <row r="233" spans="13:14" x14ac:dyDescent="0.2">
      <c r="M233" s="17"/>
      <c r="N233" s="17"/>
    </row>
    <row r="234" spans="13:14" x14ac:dyDescent="0.2">
      <c r="M234" s="17"/>
      <c r="N234" s="17"/>
    </row>
    <row r="235" spans="13:14" x14ac:dyDescent="0.2">
      <c r="M235" s="17"/>
      <c r="N235" s="17"/>
    </row>
    <row r="236" spans="13:14" x14ac:dyDescent="0.2">
      <c r="M236" s="17"/>
      <c r="N236" s="17"/>
    </row>
    <row r="237" spans="13:14" x14ac:dyDescent="0.2">
      <c r="M237" s="17"/>
      <c r="N237" s="17"/>
    </row>
    <row r="238" spans="13:14" x14ac:dyDescent="0.2">
      <c r="M238" s="17"/>
      <c r="N238" s="17"/>
    </row>
    <row r="239" spans="13:14" x14ac:dyDescent="0.2">
      <c r="M239" s="17"/>
      <c r="N239" s="17"/>
    </row>
    <row r="240" spans="13:14" x14ac:dyDescent="0.2">
      <c r="M240" s="17"/>
      <c r="N240" s="17"/>
    </row>
    <row r="241" spans="13:14" x14ac:dyDescent="0.2">
      <c r="M241" s="17"/>
      <c r="N241" s="17"/>
    </row>
    <row r="242" spans="13:14" x14ac:dyDescent="0.2">
      <c r="M242" s="17"/>
      <c r="N242" s="17"/>
    </row>
    <row r="243" spans="13:14" x14ac:dyDescent="0.2">
      <c r="M243" s="17"/>
      <c r="N243" s="17"/>
    </row>
    <row r="244" spans="13:14" x14ac:dyDescent="0.2">
      <c r="M244" s="17"/>
      <c r="N244" s="17"/>
    </row>
    <row r="245" spans="13:14" x14ac:dyDescent="0.2">
      <c r="M245" s="17"/>
      <c r="N245" s="17"/>
    </row>
    <row r="246" spans="13:14" x14ac:dyDescent="0.2">
      <c r="M246" s="17"/>
      <c r="N246" s="17"/>
    </row>
    <row r="247" spans="13:14" x14ac:dyDescent="0.2">
      <c r="M247" s="17"/>
      <c r="N247" s="17"/>
    </row>
    <row r="248" spans="13:14" x14ac:dyDescent="0.2">
      <c r="M248" s="17"/>
      <c r="N248" s="17"/>
    </row>
    <row r="249" spans="13:14" x14ac:dyDescent="0.2">
      <c r="M249" s="17"/>
      <c r="N249" s="17"/>
    </row>
    <row r="250" spans="13:14" x14ac:dyDescent="0.2">
      <c r="M250" s="17"/>
      <c r="N250" s="17"/>
    </row>
    <row r="251" spans="13:14" x14ac:dyDescent="0.2">
      <c r="M251" s="17"/>
      <c r="N251" s="17"/>
    </row>
    <row r="252" spans="13:14" x14ac:dyDescent="0.2">
      <c r="M252" s="17"/>
      <c r="N252" s="17"/>
    </row>
    <row r="253" spans="13:14" x14ac:dyDescent="0.2">
      <c r="M253" s="17"/>
      <c r="N253" s="17"/>
    </row>
    <row r="254" spans="13:14" x14ac:dyDescent="0.2">
      <c r="M254" s="17"/>
      <c r="N254" s="17"/>
    </row>
    <row r="255" spans="13:14" x14ac:dyDescent="0.2">
      <c r="M255" s="17"/>
      <c r="N255" s="17"/>
    </row>
    <row r="256" spans="13:14" x14ac:dyDescent="0.2">
      <c r="M256" s="17"/>
      <c r="N256" s="17"/>
    </row>
    <row r="257" spans="13:14" x14ac:dyDescent="0.2">
      <c r="M257" s="17"/>
      <c r="N257" s="17"/>
    </row>
    <row r="258" spans="13:14" x14ac:dyDescent="0.2">
      <c r="M258" s="17"/>
      <c r="N258" s="17"/>
    </row>
    <row r="259" spans="13:14" x14ac:dyDescent="0.2">
      <c r="M259" s="17"/>
      <c r="N259" s="17"/>
    </row>
    <row r="260" spans="13:14" x14ac:dyDescent="0.2">
      <c r="M260" s="17"/>
      <c r="N260" s="17"/>
    </row>
    <row r="261" spans="13:14" x14ac:dyDescent="0.2">
      <c r="M261" s="17"/>
      <c r="N261" s="17"/>
    </row>
    <row r="262" spans="13:14" x14ac:dyDescent="0.2">
      <c r="M262" s="17"/>
      <c r="N262" s="17"/>
    </row>
    <row r="263" spans="13:14" x14ac:dyDescent="0.2">
      <c r="M263" s="17"/>
      <c r="N263" s="17"/>
    </row>
    <row r="264" spans="13:14" x14ac:dyDescent="0.2">
      <c r="M264" s="17"/>
      <c r="N264" s="17"/>
    </row>
    <row r="265" spans="13:14" x14ac:dyDescent="0.2">
      <c r="M265" s="17"/>
      <c r="N265" s="17"/>
    </row>
    <row r="266" spans="13:14" x14ac:dyDescent="0.2">
      <c r="M266" s="17"/>
      <c r="N266" s="17"/>
    </row>
    <row r="267" spans="13:14" x14ac:dyDescent="0.2">
      <c r="M267" s="17"/>
      <c r="N267" s="17"/>
    </row>
    <row r="268" spans="13:14" x14ac:dyDescent="0.2">
      <c r="M268" s="17"/>
      <c r="N268" s="17"/>
    </row>
    <row r="269" spans="13:14" x14ac:dyDescent="0.2">
      <c r="M269" s="17"/>
      <c r="N269" s="17"/>
    </row>
    <row r="270" spans="13:14" x14ac:dyDescent="0.2">
      <c r="M270" s="17"/>
      <c r="N270" s="17"/>
    </row>
    <row r="271" spans="13:14" x14ac:dyDescent="0.2">
      <c r="M271" s="17"/>
      <c r="N271" s="17"/>
    </row>
    <row r="272" spans="13:14" x14ac:dyDescent="0.2">
      <c r="M272" s="17"/>
      <c r="N272" s="17"/>
    </row>
    <row r="273" spans="13:14" x14ac:dyDescent="0.2">
      <c r="M273" s="17"/>
      <c r="N273" s="17"/>
    </row>
    <row r="274" spans="13:14" x14ac:dyDescent="0.2">
      <c r="M274" s="17"/>
      <c r="N274" s="17"/>
    </row>
    <row r="275" spans="13:14" x14ac:dyDescent="0.2">
      <c r="M275" s="17"/>
      <c r="N275" s="17"/>
    </row>
    <row r="276" spans="13:14" x14ac:dyDescent="0.2">
      <c r="M276" s="17"/>
      <c r="N276" s="17"/>
    </row>
    <row r="277" spans="13:14" x14ac:dyDescent="0.2">
      <c r="M277" s="17"/>
      <c r="N277" s="17"/>
    </row>
    <row r="278" spans="13:14" x14ac:dyDescent="0.2">
      <c r="M278" s="17"/>
      <c r="N278" s="17"/>
    </row>
    <row r="279" spans="13:14" x14ac:dyDescent="0.2">
      <c r="M279" s="17"/>
      <c r="N279" s="17"/>
    </row>
    <row r="280" spans="13:14" x14ac:dyDescent="0.2">
      <c r="M280" s="17"/>
      <c r="N280" s="17"/>
    </row>
    <row r="281" spans="13:14" x14ac:dyDescent="0.2">
      <c r="M281" s="17"/>
      <c r="N281" s="17"/>
    </row>
    <row r="282" spans="13:14" x14ac:dyDescent="0.2">
      <c r="M282" s="17"/>
      <c r="N282" s="17"/>
    </row>
    <row r="283" spans="13:14" x14ac:dyDescent="0.2">
      <c r="M283" s="17"/>
      <c r="N283" s="17"/>
    </row>
    <row r="284" spans="13:14" x14ac:dyDescent="0.2">
      <c r="M284" s="17"/>
      <c r="N284" s="17"/>
    </row>
    <row r="285" spans="13:14" x14ac:dyDescent="0.2">
      <c r="M285" s="17"/>
      <c r="N285" s="17"/>
    </row>
    <row r="286" spans="13:14" x14ac:dyDescent="0.2">
      <c r="M286" s="17"/>
      <c r="N286" s="17"/>
    </row>
    <row r="287" spans="13:14" x14ac:dyDescent="0.2">
      <c r="M287" s="17"/>
      <c r="N287" s="17"/>
    </row>
    <row r="288" spans="13:14" x14ac:dyDescent="0.2">
      <c r="M288" s="17"/>
      <c r="N288" s="17"/>
    </row>
    <row r="289" spans="13:14" x14ac:dyDescent="0.2">
      <c r="M289" s="17"/>
      <c r="N289" s="17"/>
    </row>
    <row r="290" spans="13:14" x14ac:dyDescent="0.2">
      <c r="M290" s="17"/>
      <c r="N290" s="17"/>
    </row>
    <row r="291" spans="13:14" x14ac:dyDescent="0.2">
      <c r="M291" s="17"/>
      <c r="N291" s="17"/>
    </row>
    <row r="292" spans="13:14" x14ac:dyDescent="0.2">
      <c r="M292" s="17"/>
      <c r="N292" s="17"/>
    </row>
    <row r="293" spans="13:14" x14ac:dyDescent="0.2">
      <c r="M293" s="17"/>
      <c r="N293" s="17"/>
    </row>
    <row r="294" spans="13:14" x14ac:dyDescent="0.2">
      <c r="M294" s="17"/>
      <c r="N294" s="17"/>
    </row>
    <row r="295" spans="13:14" x14ac:dyDescent="0.2">
      <c r="M295" s="17"/>
      <c r="N295" s="17"/>
    </row>
    <row r="296" spans="13:14" x14ac:dyDescent="0.2">
      <c r="M296" s="17"/>
      <c r="N296" s="17"/>
    </row>
    <row r="297" spans="13:14" x14ac:dyDescent="0.2">
      <c r="M297" s="17"/>
      <c r="N297" s="17"/>
    </row>
    <row r="298" spans="13:14" x14ac:dyDescent="0.2">
      <c r="M298" s="17"/>
      <c r="N298" s="17"/>
    </row>
    <row r="299" spans="13:14" x14ac:dyDescent="0.2">
      <c r="M299" s="17"/>
      <c r="N299" s="17"/>
    </row>
    <row r="300" spans="13:14" x14ac:dyDescent="0.2">
      <c r="M300" s="17"/>
      <c r="N300" s="17"/>
    </row>
    <row r="301" spans="13:14" x14ac:dyDescent="0.2">
      <c r="M301" s="17"/>
      <c r="N301" s="17"/>
    </row>
    <row r="302" spans="13:14" x14ac:dyDescent="0.2">
      <c r="M302" s="17"/>
      <c r="N302" s="17"/>
    </row>
    <row r="303" spans="13:14" x14ac:dyDescent="0.2">
      <c r="M303" s="17"/>
      <c r="N303" s="17"/>
    </row>
    <row r="304" spans="13:14" x14ac:dyDescent="0.2">
      <c r="M304" s="17"/>
      <c r="N304" s="17"/>
    </row>
    <row r="305" spans="13:14" x14ac:dyDescent="0.2">
      <c r="M305" s="17"/>
      <c r="N305" s="17"/>
    </row>
    <row r="306" spans="13:14" x14ac:dyDescent="0.2">
      <c r="M306" s="17"/>
      <c r="N306" s="17"/>
    </row>
  </sheetData>
  <sheetProtection algorithmName="SHA-512" hashValue="oxwb0NWfDrhLadTaegIPji75CEG7DBq3Fbz86tTWd5HWZpE/xsTxXlg8Ju2gUZmlFAZ6FlnhZpO0OZAO4TGbag==" saltValue="b0y9wJ/uBRQNGgagjyAdPw==" spinCount="100000" sheet="1" objects="1" scenarios="1"/>
  <dataValidations count="1">
    <dataValidation type="list" allowBlank="1" showInputMessage="1" showErrorMessage="1" sqref="M15" xr:uid="{804319F2-87AE-4A80-95B3-667F23DD5C8B}">
      <formula1>$D$3:$D$12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4" name="List Box 2">
              <controlPr defaultSize="0" autoLine="0" autoPict="0">
                <anchor moveWithCells="1">
                  <from>
                    <xdr:col>0</xdr:col>
                    <xdr:colOff>209550</xdr:colOff>
                    <xdr:row>1</xdr:row>
                    <xdr:rowOff>0</xdr:rowOff>
                  </from>
                  <to>
                    <xdr:col>2</xdr:col>
                    <xdr:colOff>85725</xdr:colOff>
                    <xdr:row>13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20A28D3-8B45-4441-8612-52CF6089E0F6}">
            <xm:f>F3&lt;&gt;'Alternating Block Method'!B3</xm:f>
            <x14:dxf>
              <fill>
                <patternFill>
                  <bgColor rgb="FFFFC000"/>
                </patternFill>
              </fill>
            </x14:dxf>
          </x14:cfRule>
          <xm:sqref>F3:O13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00E97-0CCF-4901-A170-BB8E7D076E2B}">
  <sheetPr codeName="Sheet2"/>
  <dimension ref="A1:AB452"/>
  <sheetViews>
    <sheetView rightToLeft="1" zoomScale="70" zoomScaleNormal="70" workbookViewId="0">
      <pane xSplit="2" ySplit="1" topLeftCell="C22" activePane="bottomRight" state="frozen"/>
      <selection pane="topRight" activeCell="C1" sqref="C1"/>
      <selection pane="bottomLeft" activeCell="A2" sqref="A2"/>
      <selection pane="bottomRight" activeCell="R2" sqref="R2:AB210"/>
    </sheetView>
  </sheetViews>
  <sheetFormatPr defaultColWidth="10.21875" defaultRowHeight="15" x14ac:dyDescent="0.2"/>
  <cols>
    <col min="1" max="1" width="10.21875" style="5"/>
    <col min="2" max="2" width="19.88671875" style="5" bestFit="1" customWidth="1"/>
    <col min="3" max="3" width="10.21875" style="5"/>
    <col min="4" max="4" width="22" style="5" bestFit="1" customWidth="1"/>
    <col min="5" max="5" width="10.21875" style="5"/>
    <col min="6" max="6" width="13" style="8" customWidth="1"/>
    <col min="7" max="16384" width="10.21875" style="5"/>
  </cols>
  <sheetData>
    <row r="1" spans="1:28" s="2" customFormat="1" ht="30" x14ac:dyDescent="0.2">
      <c r="A1" s="1" t="s">
        <v>46</v>
      </c>
      <c r="B1" s="1" t="s">
        <v>44</v>
      </c>
      <c r="C1" s="1" t="s">
        <v>59</v>
      </c>
      <c r="D1" s="1" t="s">
        <v>45</v>
      </c>
      <c r="E1" s="1" t="s">
        <v>58</v>
      </c>
      <c r="F1" s="9" t="s">
        <v>71</v>
      </c>
      <c r="G1" s="10" t="s">
        <v>47</v>
      </c>
      <c r="H1" s="10" t="s">
        <v>48</v>
      </c>
      <c r="I1" s="10" t="s">
        <v>49</v>
      </c>
      <c r="J1" s="10" t="s">
        <v>50</v>
      </c>
      <c r="K1" s="10" t="s">
        <v>51</v>
      </c>
      <c r="L1" s="10" t="s">
        <v>52</v>
      </c>
      <c r="M1" s="10" t="s">
        <v>53</v>
      </c>
      <c r="N1" s="10" t="s">
        <v>54</v>
      </c>
      <c r="O1" s="10" t="s">
        <v>55</v>
      </c>
      <c r="P1" s="10" t="s">
        <v>56</v>
      </c>
      <c r="Q1" s="10" t="s">
        <v>57</v>
      </c>
      <c r="R1" s="2" t="str">
        <f>G1</f>
        <v>10 דק' - מ"מ לשעה</v>
      </c>
      <c r="S1" s="2" t="str">
        <f t="shared" ref="S1:AB1" si="0">H1</f>
        <v>15 דק' - מ"מ לשעה</v>
      </c>
      <c r="T1" s="2" t="str">
        <f t="shared" si="0"/>
        <v>20  דק' - מ"מ לשעה</v>
      </c>
      <c r="U1" s="2" t="str">
        <f t="shared" si="0"/>
        <v>30  דק' - מ"מ לשעה</v>
      </c>
      <c r="V1" s="2" t="str">
        <f t="shared" si="0"/>
        <v>45  דק' - מ"מ לשעה</v>
      </c>
      <c r="W1" s="2" t="str">
        <f t="shared" si="0"/>
        <v>60  דק' - מ"מ לשעה</v>
      </c>
      <c r="X1" s="2" t="str">
        <f t="shared" si="0"/>
        <v>90 דק' - מ"מ לשעה</v>
      </c>
      <c r="Y1" s="2" t="str">
        <f t="shared" si="0"/>
        <v>120 דק' - מ"מ לשעה</v>
      </c>
      <c r="Z1" s="2" t="str">
        <f t="shared" si="0"/>
        <v>180 דק' - מ"מ לשעה</v>
      </c>
      <c r="AA1" s="2" t="str">
        <f t="shared" si="0"/>
        <v>240 דק' - מ"מ לשעה</v>
      </c>
      <c r="AB1" s="2" t="str">
        <f t="shared" si="0"/>
        <v>מ"מ ליום</v>
      </c>
    </row>
    <row r="2" spans="1:28" ht="15.75" x14ac:dyDescent="0.2">
      <c r="A2" s="3">
        <v>1</v>
      </c>
      <c r="B2" s="3" t="s">
        <v>98</v>
      </c>
      <c r="C2" s="3">
        <v>2496028</v>
      </c>
      <c r="D2" s="3" t="s">
        <v>0</v>
      </c>
      <c r="E2" s="3">
        <v>1000</v>
      </c>
      <c r="F2" s="4">
        <v>0.1</v>
      </c>
      <c r="G2" s="3">
        <v>148.6</v>
      </c>
      <c r="H2" s="3">
        <v>128.80000000000001</v>
      </c>
      <c r="I2" s="3">
        <v>111</v>
      </c>
      <c r="J2" s="3">
        <v>82.5</v>
      </c>
      <c r="K2" s="3">
        <v>55.1</v>
      </c>
      <c r="L2" s="3">
        <v>40.299999999999997</v>
      </c>
      <c r="M2" s="3">
        <v>25.3</v>
      </c>
      <c r="N2" s="3">
        <v>21.5</v>
      </c>
      <c r="O2" s="3">
        <v>19.5</v>
      </c>
      <c r="P2" s="3">
        <v>16.899999999999999</v>
      </c>
      <c r="Q2" s="6">
        <v>270.29599999999994</v>
      </c>
      <c r="R2" s="5">
        <v>148.6</v>
      </c>
      <c r="S2" s="5">
        <v>128.80000000000001</v>
      </c>
      <c r="T2" s="5">
        <v>111</v>
      </c>
      <c r="U2" s="5">
        <v>82.5</v>
      </c>
      <c r="V2" s="5">
        <v>55.1</v>
      </c>
      <c r="W2" s="5">
        <v>42.325000000000003</v>
      </c>
      <c r="X2" s="5">
        <v>28.883333333333333</v>
      </c>
      <c r="Y2" s="5">
        <v>22.162500000000001</v>
      </c>
      <c r="Z2" s="5">
        <v>19.5</v>
      </c>
      <c r="AA2" s="5">
        <v>16.899999999999999</v>
      </c>
      <c r="AB2" s="5">
        <v>270.29599999999994</v>
      </c>
    </row>
    <row r="3" spans="1:28" ht="15.75" x14ac:dyDescent="0.2">
      <c r="A3" s="3">
        <v>1</v>
      </c>
      <c r="B3" s="3" t="s">
        <v>98</v>
      </c>
      <c r="C3" s="3">
        <v>2496028</v>
      </c>
      <c r="D3" s="3" t="s">
        <v>0</v>
      </c>
      <c r="E3" s="3">
        <v>500</v>
      </c>
      <c r="F3" s="4">
        <v>0.2</v>
      </c>
      <c r="G3" s="3">
        <v>132.6</v>
      </c>
      <c r="H3" s="3">
        <v>113</v>
      </c>
      <c r="I3" s="3">
        <v>97.1</v>
      </c>
      <c r="J3" s="3">
        <v>72.599999999999994</v>
      </c>
      <c r="K3" s="3">
        <v>49.4</v>
      </c>
      <c r="L3" s="3">
        <v>36.700000000000003</v>
      </c>
      <c r="M3" s="3">
        <v>23.8</v>
      </c>
      <c r="N3" s="3">
        <v>20.399999999999999</v>
      </c>
      <c r="O3" s="3">
        <v>18.399999999999999</v>
      </c>
      <c r="P3" s="3">
        <v>16</v>
      </c>
      <c r="Q3" s="6">
        <v>246.45299999999997</v>
      </c>
      <c r="R3" s="5">
        <v>132.6</v>
      </c>
      <c r="S3" s="5">
        <v>113</v>
      </c>
      <c r="T3" s="5">
        <v>97.09999999999998</v>
      </c>
      <c r="U3" s="5">
        <v>72.599999999999994</v>
      </c>
      <c r="V3" s="5">
        <v>49.400000000000013</v>
      </c>
      <c r="W3" s="5">
        <v>38.050000000000004</v>
      </c>
      <c r="X3" s="5">
        <v>25.725000000000001</v>
      </c>
      <c r="Y3" s="5">
        <v>20.399999999999999</v>
      </c>
      <c r="Z3" s="5">
        <v>18.399999999999999</v>
      </c>
      <c r="AA3" s="5">
        <v>16</v>
      </c>
      <c r="AB3" s="5">
        <v>246.45299999999997</v>
      </c>
    </row>
    <row r="4" spans="1:28" ht="15.75" x14ac:dyDescent="0.2">
      <c r="A4" s="3">
        <v>1</v>
      </c>
      <c r="B4" s="3" t="s">
        <v>98</v>
      </c>
      <c r="C4" s="3">
        <v>2496028</v>
      </c>
      <c r="D4" s="3" t="s">
        <v>0</v>
      </c>
      <c r="E4" s="3">
        <v>200</v>
      </c>
      <c r="F4" s="4">
        <v>0.5</v>
      </c>
      <c r="G4" s="3">
        <v>113.4</v>
      </c>
      <c r="H4" s="3">
        <v>94.7</v>
      </c>
      <c r="I4" s="3">
        <v>81</v>
      </c>
      <c r="J4" s="3">
        <v>61</v>
      </c>
      <c r="K4" s="3">
        <v>42.5</v>
      </c>
      <c r="L4" s="3">
        <v>32.299999999999997</v>
      </c>
      <c r="M4" s="3">
        <v>21.8</v>
      </c>
      <c r="N4" s="3">
        <v>18.8</v>
      </c>
      <c r="O4" s="3">
        <v>16.899999999999999</v>
      </c>
      <c r="P4" s="3">
        <v>14.8</v>
      </c>
      <c r="Q4" s="6">
        <v>216.73399999999998</v>
      </c>
      <c r="R4" s="5">
        <v>113.40000000000002</v>
      </c>
      <c r="S4" s="5">
        <v>94.7</v>
      </c>
      <c r="T4" s="5">
        <v>81</v>
      </c>
      <c r="U4" s="5">
        <v>61</v>
      </c>
      <c r="V4" s="5">
        <v>42.5</v>
      </c>
      <c r="W4" s="5">
        <v>32.299999999999997</v>
      </c>
      <c r="X4" s="5">
        <v>21.800000000000004</v>
      </c>
      <c r="Y4" s="5">
        <v>18.8</v>
      </c>
      <c r="Z4" s="5">
        <v>16.899999999999995</v>
      </c>
      <c r="AA4" s="5">
        <v>14.8</v>
      </c>
      <c r="AB4" s="5">
        <v>216.73399999999998</v>
      </c>
    </row>
    <row r="5" spans="1:28" ht="15.75" x14ac:dyDescent="0.2">
      <c r="A5" s="3">
        <v>1</v>
      </c>
      <c r="B5" s="3" t="s">
        <v>98</v>
      </c>
      <c r="C5" s="3">
        <v>2496028</v>
      </c>
      <c r="D5" s="3" t="s">
        <v>0</v>
      </c>
      <c r="E5" s="3">
        <v>100</v>
      </c>
      <c r="F5" s="4">
        <v>1</v>
      </c>
      <c r="G5" s="3">
        <v>100.2</v>
      </c>
      <c r="H5" s="3">
        <v>82.5</v>
      </c>
      <c r="I5" s="3">
        <v>70.3</v>
      </c>
      <c r="J5" s="3">
        <v>53.2</v>
      </c>
      <c r="K5" s="3">
        <v>37.799999999999997</v>
      </c>
      <c r="L5" s="3">
        <v>29.2</v>
      </c>
      <c r="M5" s="3">
        <v>20.3</v>
      </c>
      <c r="N5" s="3">
        <v>17.7</v>
      </c>
      <c r="O5" s="3">
        <v>15.8</v>
      </c>
      <c r="P5" s="3">
        <v>13.8</v>
      </c>
      <c r="Q5" s="6">
        <v>195.37699999999998</v>
      </c>
      <c r="R5" s="5">
        <v>100.20000000000002</v>
      </c>
      <c r="S5" s="5">
        <v>82.5</v>
      </c>
      <c r="T5" s="5">
        <v>70.3</v>
      </c>
      <c r="U5" s="5">
        <v>53.2</v>
      </c>
      <c r="V5" s="5">
        <v>37.799999999999997</v>
      </c>
      <c r="W5" s="5">
        <v>29.2</v>
      </c>
      <c r="X5" s="5">
        <v>20.3</v>
      </c>
      <c r="Y5" s="5">
        <v>17.7</v>
      </c>
      <c r="Z5" s="5">
        <v>15.800000000000002</v>
      </c>
      <c r="AA5" s="5">
        <v>13.8</v>
      </c>
      <c r="AB5" s="5">
        <v>195.37699999999998</v>
      </c>
    </row>
    <row r="6" spans="1:28" ht="15.75" x14ac:dyDescent="0.2">
      <c r="A6" s="3">
        <v>1</v>
      </c>
      <c r="B6" s="3" t="s">
        <v>98</v>
      </c>
      <c r="C6" s="3">
        <v>2496028</v>
      </c>
      <c r="D6" s="3" t="s">
        <v>0</v>
      </c>
      <c r="E6" s="3">
        <v>50</v>
      </c>
      <c r="F6" s="4">
        <v>2</v>
      </c>
      <c r="G6" s="3">
        <v>88</v>
      </c>
      <c r="H6" s="3">
        <v>71.400000000000006</v>
      </c>
      <c r="I6" s="3">
        <v>60.7</v>
      </c>
      <c r="J6" s="3">
        <v>46.2</v>
      </c>
      <c r="K6" s="3">
        <v>33.4</v>
      </c>
      <c r="L6" s="3">
        <v>26.3</v>
      </c>
      <c r="M6" s="3">
        <v>18.899999999999999</v>
      </c>
      <c r="N6" s="3">
        <v>16.5</v>
      </c>
      <c r="O6" s="3">
        <v>14.7</v>
      </c>
      <c r="P6" s="3">
        <v>12.9</v>
      </c>
      <c r="Q6" s="6">
        <v>174.92400000000001</v>
      </c>
      <c r="R6" s="5">
        <v>88</v>
      </c>
      <c r="S6" s="5">
        <v>71.400000000000006</v>
      </c>
      <c r="T6" s="5">
        <v>60.7</v>
      </c>
      <c r="U6" s="5">
        <v>46.2</v>
      </c>
      <c r="V6" s="5">
        <v>33.399999999999991</v>
      </c>
      <c r="W6" s="5">
        <v>26.3</v>
      </c>
      <c r="X6" s="5">
        <v>18.899999999999999</v>
      </c>
      <c r="Y6" s="5">
        <v>16.5</v>
      </c>
      <c r="Z6" s="5">
        <v>14.7</v>
      </c>
      <c r="AA6" s="5">
        <v>12.9</v>
      </c>
      <c r="AB6" s="5">
        <v>174.92400000000001</v>
      </c>
    </row>
    <row r="7" spans="1:28" ht="15.75" x14ac:dyDescent="0.2">
      <c r="A7" s="3">
        <v>1</v>
      </c>
      <c r="B7" s="3" t="s">
        <v>98</v>
      </c>
      <c r="C7" s="3">
        <v>2496028</v>
      </c>
      <c r="D7" s="3" t="s">
        <v>0</v>
      </c>
      <c r="E7" s="3">
        <v>25</v>
      </c>
      <c r="F7" s="4">
        <v>4</v>
      </c>
      <c r="G7" s="3">
        <v>76.8</v>
      </c>
      <c r="H7" s="3">
        <v>61.4</v>
      </c>
      <c r="I7" s="3">
        <v>52.1</v>
      </c>
      <c r="J7" s="3">
        <v>39.9</v>
      </c>
      <c r="K7" s="3">
        <v>29.4</v>
      </c>
      <c r="L7" s="3">
        <v>23.6</v>
      </c>
      <c r="M7" s="3">
        <v>17.399999999999999</v>
      </c>
      <c r="N7" s="3">
        <v>15.4</v>
      </c>
      <c r="O7" s="3">
        <v>13.6</v>
      </c>
      <c r="P7" s="3">
        <v>12</v>
      </c>
      <c r="Q7" s="6">
        <v>155.149</v>
      </c>
      <c r="R7" s="5">
        <v>76.8</v>
      </c>
      <c r="S7" s="5">
        <v>61.399999999999991</v>
      </c>
      <c r="T7" s="5">
        <v>52.1</v>
      </c>
      <c r="U7" s="5">
        <v>39.9</v>
      </c>
      <c r="V7" s="5">
        <v>29.4</v>
      </c>
      <c r="W7" s="5">
        <v>23.6</v>
      </c>
      <c r="X7" s="5">
        <v>17.399999999999999</v>
      </c>
      <c r="Y7" s="5">
        <v>15.399999999999999</v>
      </c>
      <c r="Z7" s="5">
        <v>13.6</v>
      </c>
      <c r="AA7" s="5">
        <v>12</v>
      </c>
      <c r="AB7" s="5">
        <v>155.149</v>
      </c>
    </row>
    <row r="8" spans="1:28" ht="15.75" x14ac:dyDescent="0.2">
      <c r="A8" s="3">
        <v>1</v>
      </c>
      <c r="B8" s="3" t="s">
        <v>98</v>
      </c>
      <c r="C8" s="3">
        <v>2496028</v>
      </c>
      <c r="D8" s="3" t="s">
        <v>0</v>
      </c>
      <c r="E8" s="3">
        <v>20</v>
      </c>
      <c r="F8" s="4">
        <v>5</v>
      </c>
      <c r="G8" s="3">
        <v>73.3</v>
      </c>
      <c r="H8" s="3">
        <v>58.4</v>
      </c>
      <c r="I8" s="3">
        <v>49.5</v>
      </c>
      <c r="J8" s="3">
        <v>38</v>
      </c>
      <c r="K8" s="3">
        <v>28.2</v>
      </c>
      <c r="L8" s="3">
        <v>22.7</v>
      </c>
      <c r="M8" s="3">
        <v>17</v>
      </c>
      <c r="N8" s="3">
        <v>15</v>
      </c>
      <c r="O8" s="3">
        <v>13.2</v>
      </c>
      <c r="P8" s="3">
        <v>11.7</v>
      </c>
      <c r="Q8" s="6">
        <v>148.934</v>
      </c>
      <c r="R8" s="5">
        <v>73.3</v>
      </c>
      <c r="S8" s="5">
        <v>58.4</v>
      </c>
      <c r="T8" s="5">
        <v>49.5</v>
      </c>
      <c r="U8" s="5">
        <v>38</v>
      </c>
      <c r="V8" s="5">
        <v>28.2</v>
      </c>
      <c r="W8" s="5">
        <v>22.7</v>
      </c>
      <c r="X8" s="5">
        <v>17</v>
      </c>
      <c r="Y8" s="5">
        <v>15</v>
      </c>
      <c r="Z8" s="5">
        <v>13.2</v>
      </c>
      <c r="AA8" s="5">
        <v>11.7</v>
      </c>
      <c r="AB8" s="5">
        <v>148.934</v>
      </c>
    </row>
    <row r="9" spans="1:28" ht="15.75" x14ac:dyDescent="0.2">
      <c r="A9" s="3">
        <v>1</v>
      </c>
      <c r="B9" s="3" t="s">
        <v>98</v>
      </c>
      <c r="C9" s="3">
        <v>2496028</v>
      </c>
      <c r="D9" s="3" t="s">
        <v>0</v>
      </c>
      <c r="E9" s="3">
        <v>10</v>
      </c>
      <c r="F9" s="4">
        <v>10</v>
      </c>
      <c r="G9" s="3">
        <v>62.9</v>
      </c>
      <c r="H9" s="3">
        <v>49.6</v>
      </c>
      <c r="I9" s="3">
        <v>41.9</v>
      </c>
      <c r="J9" s="3">
        <v>32.4</v>
      </c>
      <c r="K9" s="3">
        <v>24.5</v>
      </c>
      <c r="L9" s="3">
        <v>20.100000000000001</v>
      </c>
      <c r="M9" s="3">
        <v>15.5</v>
      </c>
      <c r="N9" s="3">
        <v>13.8</v>
      </c>
      <c r="O9" s="3">
        <v>12.1</v>
      </c>
      <c r="P9" s="3">
        <v>10.7</v>
      </c>
      <c r="Q9" s="6">
        <v>129.72399999999999</v>
      </c>
      <c r="R9" s="5">
        <v>62.9</v>
      </c>
      <c r="S9" s="5">
        <v>49.6</v>
      </c>
      <c r="T9" s="5">
        <v>41.9</v>
      </c>
      <c r="U9" s="5">
        <v>32.4</v>
      </c>
      <c r="V9" s="5">
        <v>24.5</v>
      </c>
      <c r="W9" s="5">
        <v>20.100000000000001</v>
      </c>
      <c r="X9" s="5">
        <v>15.500000000000002</v>
      </c>
      <c r="Y9" s="5">
        <v>13.8</v>
      </c>
      <c r="Z9" s="5">
        <v>12.1</v>
      </c>
      <c r="AA9" s="5">
        <v>10.7</v>
      </c>
      <c r="AB9" s="5">
        <v>129.72399999999999</v>
      </c>
    </row>
    <row r="10" spans="1:28" ht="15.75" x14ac:dyDescent="0.2">
      <c r="A10" s="3">
        <v>1</v>
      </c>
      <c r="B10" s="3" t="s">
        <v>98</v>
      </c>
      <c r="C10" s="3">
        <v>2496028</v>
      </c>
      <c r="D10" s="3" t="s">
        <v>0</v>
      </c>
      <c r="E10" s="3">
        <v>5</v>
      </c>
      <c r="F10" s="4">
        <v>20</v>
      </c>
      <c r="G10" s="3">
        <v>53</v>
      </c>
      <c r="H10" s="3">
        <v>41.4</v>
      </c>
      <c r="I10" s="3">
        <v>35</v>
      </c>
      <c r="J10" s="3">
        <v>27.2</v>
      </c>
      <c r="K10" s="3">
        <v>20.9</v>
      </c>
      <c r="L10" s="3">
        <v>17.5</v>
      </c>
      <c r="M10" s="3">
        <v>14</v>
      </c>
      <c r="N10" s="3">
        <v>12.5</v>
      </c>
      <c r="O10" s="3">
        <v>10.8</v>
      </c>
      <c r="P10" s="3">
        <v>9.6</v>
      </c>
      <c r="Q10" s="6">
        <v>110.401</v>
      </c>
      <c r="R10" s="5">
        <v>52.999999999999986</v>
      </c>
      <c r="S10" s="5">
        <v>41.4</v>
      </c>
      <c r="T10" s="5">
        <v>35.000000000000007</v>
      </c>
      <c r="U10" s="5">
        <v>27.2</v>
      </c>
      <c r="V10" s="5">
        <v>20.9</v>
      </c>
      <c r="W10" s="5">
        <v>17.5</v>
      </c>
      <c r="X10" s="5">
        <v>14</v>
      </c>
      <c r="Y10" s="5">
        <v>12.5</v>
      </c>
      <c r="Z10" s="5">
        <v>10.800000000000002</v>
      </c>
      <c r="AA10" s="5">
        <v>9.6</v>
      </c>
      <c r="AB10" s="5">
        <v>110.401</v>
      </c>
    </row>
    <row r="11" spans="1:28" ht="15.75" x14ac:dyDescent="0.2">
      <c r="A11" s="3">
        <v>1</v>
      </c>
      <c r="B11" s="3" t="s">
        <v>98</v>
      </c>
      <c r="C11" s="3">
        <v>2496028</v>
      </c>
      <c r="D11" s="3" t="s">
        <v>0</v>
      </c>
      <c r="E11" s="3">
        <v>2</v>
      </c>
      <c r="F11" s="4">
        <v>50</v>
      </c>
      <c r="G11" s="3">
        <v>39.700000000000003</v>
      </c>
      <c r="H11" s="3">
        <v>30.9</v>
      </c>
      <c r="I11" s="3">
        <v>26.2</v>
      </c>
      <c r="J11" s="3">
        <v>20.5</v>
      </c>
      <c r="K11" s="3">
        <v>16.2</v>
      </c>
      <c r="L11" s="3">
        <v>13.9</v>
      </c>
      <c r="M11" s="3">
        <v>11.7</v>
      </c>
      <c r="N11" s="3">
        <v>10.5</v>
      </c>
      <c r="O11" s="3">
        <v>9</v>
      </c>
      <c r="P11" s="3">
        <v>7.9</v>
      </c>
      <c r="Q11" s="6">
        <v>82.60299999999998</v>
      </c>
      <c r="R11" s="5">
        <v>39.700000000000003</v>
      </c>
      <c r="S11" s="5">
        <v>30.900000000000002</v>
      </c>
      <c r="T11" s="5">
        <v>26.2</v>
      </c>
      <c r="U11" s="5">
        <v>20.5</v>
      </c>
      <c r="V11" s="5">
        <v>16.199999999999996</v>
      </c>
      <c r="W11" s="5">
        <v>13.9</v>
      </c>
      <c r="X11" s="5">
        <v>11.699999999999998</v>
      </c>
      <c r="Y11" s="5">
        <v>10.5</v>
      </c>
      <c r="Z11" s="5">
        <v>9</v>
      </c>
      <c r="AA11" s="5">
        <v>7.9000000000000012</v>
      </c>
      <c r="AB11" s="5">
        <v>82.60299999999998</v>
      </c>
    </row>
    <row r="12" spans="1:28" ht="15.75" x14ac:dyDescent="0.2">
      <c r="A12" s="3">
        <v>1</v>
      </c>
      <c r="B12" s="3" t="s">
        <v>98</v>
      </c>
      <c r="C12" s="3">
        <v>2496028</v>
      </c>
      <c r="D12" s="3" t="s">
        <v>0</v>
      </c>
      <c r="E12" s="3">
        <v>1.01</v>
      </c>
      <c r="F12" s="7">
        <v>99</v>
      </c>
      <c r="G12" s="3">
        <v>22.6</v>
      </c>
      <c r="H12" s="3">
        <v>18.8</v>
      </c>
      <c r="I12" s="3">
        <v>16.3</v>
      </c>
      <c r="J12" s="3">
        <v>12.9</v>
      </c>
      <c r="K12" s="3">
        <v>10.199999999999999</v>
      </c>
      <c r="L12" s="3">
        <v>9</v>
      </c>
      <c r="M12" s="3">
        <v>7.9</v>
      </c>
      <c r="N12" s="3">
        <v>7</v>
      </c>
      <c r="O12" s="3">
        <v>5.7</v>
      </c>
      <c r="P12" s="3">
        <v>4.8</v>
      </c>
      <c r="Q12" s="6">
        <v>41.809999999999995</v>
      </c>
      <c r="R12" s="5">
        <v>22.6</v>
      </c>
      <c r="S12" s="5">
        <v>18.8</v>
      </c>
      <c r="T12" s="5">
        <v>16.3</v>
      </c>
      <c r="U12" s="5">
        <v>12.9</v>
      </c>
      <c r="V12" s="5">
        <v>10.199999999999999</v>
      </c>
      <c r="W12" s="5">
        <v>9</v>
      </c>
      <c r="X12" s="5">
        <v>7.9000000000000012</v>
      </c>
      <c r="Y12" s="5">
        <v>7</v>
      </c>
      <c r="Z12" s="5">
        <v>5.7</v>
      </c>
      <c r="AA12" s="5">
        <v>4.8</v>
      </c>
      <c r="AB12" s="5">
        <v>41.809999999999995</v>
      </c>
    </row>
    <row r="13" spans="1:28" ht="15.75" x14ac:dyDescent="0.2">
      <c r="A13" s="3">
        <v>2</v>
      </c>
      <c r="B13" s="40" t="s">
        <v>99</v>
      </c>
      <c r="C13" s="3">
        <v>311206</v>
      </c>
      <c r="D13" s="3" t="s">
        <v>2</v>
      </c>
      <c r="E13" s="3">
        <v>1000</v>
      </c>
      <c r="F13" s="4">
        <v>0.1</v>
      </c>
      <c r="G13" s="3">
        <v>142.9</v>
      </c>
      <c r="H13" s="3">
        <v>132.80000000000001</v>
      </c>
      <c r="I13" s="3">
        <v>117.5</v>
      </c>
      <c r="J13" s="3">
        <v>100.4</v>
      </c>
      <c r="K13" s="3">
        <v>75</v>
      </c>
      <c r="L13" s="3">
        <v>52.5</v>
      </c>
      <c r="M13" s="3">
        <v>31.3</v>
      </c>
      <c r="N13" s="3">
        <v>23.5</v>
      </c>
      <c r="O13" s="3">
        <v>17.100000000000001</v>
      </c>
      <c r="P13" s="3">
        <v>14.7</v>
      </c>
      <c r="Q13" s="6">
        <v>165.20599999999996</v>
      </c>
      <c r="R13" s="5">
        <v>142.90000000000003</v>
      </c>
      <c r="S13" s="5">
        <v>132.80000000000001</v>
      </c>
      <c r="T13" s="5">
        <v>117.5</v>
      </c>
      <c r="U13" s="5">
        <v>100.4</v>
      </c>
      <c r="V13" s="5">
        <v>75</v>
      </c>
      <c r="W13" s="5">
        <v>57.25</v>
      </c>
      <c r="X13" s="5">
        <v>38.833333333333336</v>
      </c>
      <c r="Y13" s="5">
        <v>29.625</v>
      </c>
      <c r="Z13" s="5">
        <v>20.083333333333332</v>
      </c>
      <c r="AA13" s="5">
        <v>15.3125</v>
      </c>
      <c r="AB13" s="5">
        <v>165.20599999999996</v>
      </c>
    </row>
    <row r="14" spans="1:28" ht="15.75" x14ac:dyDescent="0.2">
      <c r="A14" s="3">
        <v>2</v>
      </c>
      <c r="B14" s="40" t="s">
        <v>99</v>
      </c>
      <c r="C14" s="3">
        <v>311206</v>
      </c>
      <c r="D14" s="3" t="s">
        <v>2</v>
      </c>
      <c r="E14" s="3">
        <v>500</v>
      </c>
      <c r="F14" s="4">
        <v>0.2</v>
      </c>
      <c r="G14" s="3">
        <v>129.30000000000001</v>
      </c>
      <c r="H14" s="3">
        <v>118</v>
      </c>
      <c r="I14" s="3">
        <v>103.3</v>
      </c>
      <c r="J14" s="3">
        <v>86.9</v>
      </c>
      <c r="K14" s="3">
        <v>65.3</v>
      </c>
      <c r="L14" s="3">
        <v>46.6</v>
      </c>
      <c r="M14" s="3">
        <v>28.8</v>
      </c>
      <c r="N14" s="3">
        <v>21.9</v>
      </c>
      <c r="O14" s="3">
        <v>16.2</v>
      </c>
      <c r="P14" s="3">
        <v>13.9</v>
      </c>
      <c r="Q14" s="6">
        <v>151.75899999999999</v>
      </c>
      <c r="R14" s="5">
        <v>129.30000000000001</v>
      </c>
      <c r="S14" s="5">
        <v>118</v>
      </c>
      <c r="T14" s="5">
        <v>103.3</v>
      </c>
      <c r="U14" s="5">
        <v>86.9</v>
      </c>
      <c r="V14" s="5">
        <v>65.3</v>
      </c>
      <c r="W14" s="5">
        <v>49.975000000000001</v>
      </c>
      <c r="X14" s="5">
        <v>33.983333333333334</v>
      </c>
      <c r="Y14" s="5">
        <v>25.987500000000001</v>
      </c>
      <c r="Z14" s="5">
        <v>17.658333333333335</v>
      </c>
      <c r="AA14" s="5">
        <v>13.9</v>
      </c>
      <c r="AB14" s="5">
        <v>151.75899999999999</v>
      </c>
    </row>
    <row r="15" spans="1:28" ht="15.75" x14ac:dyDescent="0.2">
      <c r="A15" s="3">
        <v>2</v>
      </c>
      <c r="B15" s="40" t="s">
        <v>99</v>
      </c>
      <c r="C15" s="3">
        <v>311206</v>
      </c>
      <c r="D15" s="3" t="s">
        <v>2</v>
      </c>
      <c r="E15" s="3">
        <v>200</v>
      </c>
      <c r="F15" s="4">
        <v>0.5</v>
      </c>
      <c r="G15" s="3">
        <v>112.2</v>
      </c>
      <c r="H15" s="3">
        <v>99.9</v>
      </c>
      <c r="I15" s="3">
        <v>86.3</v>
      </c>
      <c r="J15" s="3">
        <v>71.099999999999994</v>
      </c>
      <c r="K15" s="3">
        <v>53.8</v>
      </c>
      <c r="L15" s="3">
        <v>39.5</v>
      </c>
      <c r="M15" s="3">
        <v>25.5</v>
      </c>
      <c r="N15" s="3">
        <v>19.899999999999999</v>
      </c>
      <c r="O15" s="3">
        <v>14.9</v>
      </c>
      <c r="P15" s="3">
        <v>12.8</v>
      </c>
      <c r="Q15" s="6">
        <v>134.809</v>
      </c>
      <c r="R15" s="5">
        <v>112.20000000000002</v>
      </c>
      <c r="S15" s="5">
        <v>99.9</v>
      </c>
      <c r="T15" s="5">
        <v>86.3</v>
      </c>
      <c r="U15" s="5">
        <v>71.099999999999994</v>
      </c>
      <c r="V15" s="5">
        <v>53.79999999999999</v>
      </c>
      <c r="W15" s="5">
        <v>41.349999999999994</v>
      </c>
      <c r="X15" s="5">
        <v>28.233333333333327</v>
      </c>
      <c r="Y15" s="5">
        <v>21.674999999999997</v>
      </c>
      <c r="Z15" s="5">
        <v>14.9</v>
      </c>
      <c r="AA15" s="5">
        <v>12.8</v>
      </c>
      <c r="AB15" s="5">
        <v>134.809</v>
      </c>
    </row>
    <row r="16" spans="1:28" ht="15.75" x14ac:dyDescent="0.2">
      <c r="A16" s="3">
        <v>2</v>
      </c>
      <c r="B16" s="40" t="s">
        <v>99</v>
      </c>
      <c r="C16" s="3">
        <v>311206</v>
      </c>
      <c r="D16" s="3" t="s">
        <v>2</v>
      </c>
      <c r="E16" s="3">
        <v>100</v>
      </c>
      <c r="F16" s="4">
        <v>1</v>
      </c>
      <c r="G16" s="3">
        <v>99.8</v>
      </c>
      <c r="H16" s="3">
        <v>87.3</v>
      </c>
      <c r="I16" s="3">
        <v>74.599999999999994</v>
      </c>
      <c r="J16" s="3">
        <v>60.6</v>
      </c>
      <c r="K16" s="3">
        <v>46</v>
      </c>
      <c r="L16" s="3">
        <v>34.5</v>
      </c>
      <c r="M16" s="3">
        <v>23</v>
      </c>
      <c r="N16" s="3">
        <v>18.3</v>
      </c>
      <c r="O16" s="3">
        <v>13.9</v>
      </c>
      <c r="P16" s="3">
        <v>11.9</v>
      </c>
      <c r="Q16" s="6">
        <v>122.37899999999999</v>
      </c>
      <c r="R16" s="5">
        <v>99.8</v>
      </c>
      <c r="S16" s="5">
        <v>87.3</v>
      </c>
      <c r="T16" s="5">
        <v>74.599999999999994</v>
      </c>
      <c r="U16" s="5">
        <v>60.6</v>
      </c>
      <c r="V16" s="5">
        <v>46</v>
      </c>
      <c r="W16" s="5">
        <v>35.5</v>
      </c>
      <c r="X16" s="5">
        <v>23.7</v>
      </c>
      <c r="Y16" s="5">
        <v>18.3</v>
      </c>
      <c r="Z16" s="5">
        <v>13.899999999999997</v>
      </c>
      <c r="AA16" s="5">
        <v>11.9</v>
      </c>
      <c r="AB16" s="5">
        <v>122.37899999999999</v>
      </c>
    </row>
    <row r="17" spans="1:28" ht="15.75" x14ac:dyDescent="0.2">
      <c r="A17" s="3">
        <v>2</v>
      </c>
      <c r="B17" s="40" t="s">
        <v>99</v>
      </c>
      <c r="C17" s="3">
        <v>311206</v>
      </c>
      <c r="D17" s="3" t="s">
        <v>2</v>
      </c>
      <c r="E17" s="3">
        <v>50</v>
      </c>
      <c r="F17" s="4">
        <v>2</v>
      </c>
      <c r="G17" s="3">
        <v>87.8</v>
      </c>
      <c r="H17" s="3">
        <v>75.400000000000006</v>
      </c>
      <c r="I17" s="3">
        <v>63.8</v>
      </c>
      <c r="J17" s="3">
        <v>51.1</v>
      </c>
      <c r="K17" s="3">
        <v>39</v>
      </c>
      <c r="L17" s="3">
        <v>29.9</v>
      </c>
      <c r="M17" s="3">
        <v>20.6</v>
      </c>
      <c r="N17" s="3">
        <v>16.7</v>
      </c>
      <c r="O17" s="3">
        <v>12.8</v>
      </c>
      <c r="P17" s="3">
        <v>11</v>
      </c>
      <c r="Q17" s="6">
        <v>110.401</v>
      </c>
      <c r="R17" s="5">
        <v>87.8</v>
      </c>
      <c r="S17" s="5">
        <v>75.400000000000006</v>
      </c>
      <c r="T17" s="5">
        <v>63.8</v>
      </c>
      <c r="U17" s="5">
        <v>51.1</v>
      </c>
      <c r="V17" s="5">
        <v>39</v>
      </c>
      <c r="W17" s="5">
        <v>29.9</v>
      </c>
      <c r="X17" s="5">
        <v>20.600000000000005</v>
      </c>
      <c r="Y17" s="5">
        <v>16.7</v>
      </c>
      <c r="Z17" s="5">
        <v>12.800000000000002</v>
      </c>
      <c r="AA17" s="5">
        <v>11</v>
      </c>
      <c r="AB17" s="5">
        <v>110.401</v>
      </c>
    </row>
    <row r="18" spans="1:28" ht="15.75" x14ac:dyDescent="0.2">
      <c r="A18" s="3">
        <v>2</v>
      </c>
      <c r="B18" s="40" t="s">
        <v>99</v>
      </c>
      <c r="C18" s="3">
        <v>311206</v>
      </c>
      <c r="D18" s="3" t="s">
        <v>2</v>
      </c>
      <c r="E18" s="3">
        <v>25</v>
      </c>
      <c r="F18" s="4">
        <v>4</v>
      </c>
      <c r="G18" s="3">
        <v>76.2</v>
      </c>
      <c r="H18" s="3">
        <v>64.2</v>
      </c>
      <c r="I18" s="3">
        <v>53.9</v>
      </c>
      <c r="J18" s="3">
        <v>42.5</v>
      </c>
      <c r="K18" s="3">
        <v>32.6</v>
      </c>
      <c r="L18" s="3">
        <v>25.5</v>
      </c>
      <c r="M18" s="3">
        <v>18.2</v>
      </c>
      <c r="N18" s="3">
        <v>15</v>
      </c>
      <c r="O18" s="3">
        <v>11.6</v>
      </c>
      <c r="P18" s="3">
        <v>10</v>
      </c>
      <c r="Q18" s="6">
        <v>98.535999999999987</v>
      </c>
      <c r="R18" s="5">
        <v>76.2</v>
      </c>
      <c r="S18" s="5">
        <v>64.2</v>
      </c>
      <c r="T18" s="5">
        <v>53.9</v>
      </c>
      <c r="U18" s="5">
        <v>42.5</v>
      </c>
      <c r="V18" s="5">
        <v>32.6</v>
      </c>
      <c r="W18" s="5">
        <v>25.5</v>
      </c>
      <c r="X18" s="5">
        <v>18.2</v>
      </c>
      <c r="Y18" s="5">
        <v>15</v>
      </c>
      <c r="Z18" s="5">
        <v>11.6</v>
      </c>
      <c r="AA18" s="5">
        <v>10</v>
      </c>
      <c r="AB18" s="5">
        <v>98.535999999999987</v>
      </c>
    </row>
    <row r="19" spans="1:28" ht="15.75" x14ac:dyDescent="0.2">
      <c r="A19" s="3">
        <v>2</v>
      </c>
      <c r="B19" s="40" t="s">
        <v>99</v>
      </c>
      <c r="C19" s="3">
        <v>311206</v>
      </c>
      <c r="D19" s="3" t="s">
        <v>2</v>
      </c>
      <c r="E19" s="3">
        <v>20</v>
      </c>
      <c r="F19" s="4">
        <v>5</v>
      </c>
      <c r="G19" s="3">
        <v>72.5</v>
      </c>
      <c r="H19" s="3">
        <v>60.7</v>
      </c>
      <c r="I19" s="3">
        <v>50.8</v>
      </c>
      <c r="J19" s="3">
        <v>39.9</v>
      </c>
      <c r="K19" s="3">
        <v>30.7</v>
      </c>
      <c r="L19" s="3">
        <v>24.2</v>
      </c>
      <c r="M19" s="3">
        <v>17.399999999999999</v>
      </c>
      <c r="N19" s="3">
        <v>14.4</v>
      </c>
      <c r="O19" s="3">
        <v>11.2</v>
      </c>
      <c r="P19" s="3">
        <v>9.6999999999999993</v>
      </c>
      <c r="Q19" s="6">
        <v>94.807000000000002</v>
      </c>
      <c r="R19" s="5">
        <v>72.499999999999986</v>
      </c>
      <c r="S19" s="5">
        <v>60.7</v>
      </c>
      <c r="T19" s="5">
        <v>50.79999999999999</v>
      </c>
      <c r="U19" s="5">
        <v>39.9</v>
      </c>
      <c r="V19" s="5">
        <v>30.7</v>
      </c>
      <c r="W19" s="5">
        <v>24.2</v>
      </c>
      <c r="X19" s="5">
        <v>17.399999999999999</v>
      </c>
      <c r="Y19" s="5">
        <v>14.4</v>
      </c>
      <c r="Z19" s="5">
        <v>11.199999999999998</v>
      </c>
      <c r="AA19" s="5">
        <v>9.6999999999999993</v>
      </c>
      <c r="AB19" s="5">
        <v>94.807000000000002</v>
      </c>
    </row>
    <row r="20" spans="1:28" ht="15.75" x14ac:dyDescent="0.2">
      <c r="A20" s="3">
        <v>2</v>
      </c>
      <c r="B20" s="40" t="s">
        <v>99</v>
      </c>
      <c r="C20" s="3">
        <v>311206</v>
      </c>
      <c r="D20" s="3" t="s">
        <v>2</v>
      </c>
      <c r="E20" s="3">
        <v>10</v>
      </c>
      <c r="F20" s="4">
        <v>10</v>
      </c>
      <c r="G20" s="3">
        <v>61.1</v>
      </c>
      <c r="H20" s="3">
        <v>50.3</v>
      </c>
      <c r="I20" s="3">
        <v>41.7</v>
      </c>
      <c r="J20" s="3">
        <v>32.4</v>
      </c>
      <c r="K20" s="3">
        <v>25</v>
      </c>
      <c r="L20" s="3">
        <v>20.2</v>
      </c>
      <c r="M20" s="3">
        <v>15</v>
      </c>
      <c r="N20" s="3">
        <v>12.6</v>
      </c>
      <c r="O20" s="3">
        <v>10</v>
      </c>
      <c r="P20" s="3">
        <v>8.6</v>
      </c>
      <c r="Q20" s="6">
        <v>83.054999999999993</v>
      </c>
      <c r="R20" s="5">
        <v>61.1</v>
      </c>
      <c r="S20" s="5">
        <v>50.3</v>
      </c>
      <c r="T20" s="5">
        <v>41.7</v>
      </c>
      <c r="U20" s="5">
        <v>32.4</v>
      </c>
      <c r="V20" s="5">
        <v>25</v>
      </c>
      <c r="W20" s="5">
        <v>20.2</v>
      </c>
      <c r="X20" s="5">
        <v>15</v>
      </c>
      <c r="Y20" s="5">
        <v>12.6</v>
      </c>
      <c r="Z20" s="5">
        <v>10</v>
      </c>
      <c r="AA20" s="5">
        <v>8.6</v>
      </c>
      <c r="AB20" s="5">
        <v>83.054999999999993</v>
      </c>
    </row>
    <row r="21" spans="1:28" ht="15.75" x14ac:dyDescent="0.2">
      <c r="A21" s="3">
        <v>2</v>
      </c>
      <c r="B21" s="40" t="s">
        <v>99</v>
      </c>
      <c r="C21" s="3">
        <v>311206</v>
      </c>
      <c r="D21" s="3" t="s">
        <v>2</v>
      </c>
      <c r="E21" s="3">
        <v>5</v>
      </c>
      <c r="F21" s="4">
        <v>20</v>
      </c>
      <c r="G21" s="3">
        <v>49.7</v>
      </c>
      <c r="H21" s="3">
        <v>40.1</v>
      </c>
      <c r="I21" s="3">
        <v>33.1</v>
      </c>
      <c r="J21" s="3">
        <v>25.4</v>
      </c>
      <c r="K21" s="3">
        <v>19.7</v>
      </c>
      <c r="L21" s="3">
        <v>16.3</v>
      </c>
      <c r="M21" s="3">
        <v>12.5</v>
      </c>
      <c r="N21" s="3">
        <v>10.7</v>
      </c>
      <c r="O21" s="3">
        <v>8.5</v>
      </c>
      <c r="P21" s="3">
        <v>7.4</v>
      </c>
      <c r="Q21" s="6">
        <v>70.963999999999984</v>
      </c>
      <c r="R21" s="5">
        <v>49.7</v>
      </c>
      <c r="S21" s="5">
        <v>40.1</v>
      </c>
      <c r="T21" s="5">
        <v>33.1</v>
      </c>
      <c r="U21" s="5">
        <v>25.4</v>
      </c>
      <c r="V21" s="5">
        <v>19.699999999999996</v>
      </c>
      <c r="W21" s="5">
        <v>16.3</v>
      </c>
      <c r="X21" s="5">
        <v>12.5</v>
      </c>
      <c r="Y21" s="5">
        <v>10.7</v>
      </c>
      <c r="Z21" s="5">
        <v>8.5</v>
      </c>
      <c r="AA21" s="5">
        <v>7.4</v>
      </c>
      <c r="AB21" s="5">
        <v>70.963999999999984</v>
      </c>
    </row>
    <row r="22" spans="1:28" ht="15.75" x14ac:dyDescent="0.2">
      <c r="A22" s="3">
        <v>2</v>
      </c>
      <c r="B22" s="40" t="s">
        <v>99</v>
      </c>
      <c r="C22" s="3">
        <v>311206</v>
      </c>
      <c r="D22" s="3" t="s">
        <v>2</v>
      </c>
      <c r="E22" s="3">
        <v>2</v>
      </c>
      <c r="F22" s="4">
        <v>50</v>
      </c>
      <c r="G22" s="3">
        <v>33.5</v>
      </c>
      <c r="H22" s="3">
        <v>26.4</v>
      </c>
      <c r="I22" s="3">
        <v>21.8</v>
      </c>
      <c r="J22" s="3">
        <v>16.600000000000001</v>
      </c>
      <c r="K22" s="3">
        <v>13</v>
      </c>
      <c r="L22" s="3">
        <v>11</v>
      </c>
      <c r="M22" s="3">
        <v>8.8000000000000007</v>
      </c>
      <c r="N22" s="3">
        <v>7.7</v>
      </c>
      <c r="O22" s="3">
        <v>6.2</v>
      </c>
      <c r="P22" s="3">
        <v>5.3</v>
      </c>
      <c r="Q22" s="6">
        <v>53.222999999999999</v>
      </c>
      <c r="R22" s="5">
        <v>33.500000000000007</v>
      </c>
      <c r="S22" s="5">
        <v>26.4</v>
      </c>
      <c r="T22" s="5">
        <v>21.8</v>
      </c>
      <c r="U22" s="5">
        <v>16.600000000000001</v>
      </c>
      <c r="V22" s="5">
        <v>13</v>
      </c>
      <c r="W22" s="5">
        <v>11</v>
      </c>
      <c r="X22" s="5">
        <v>8.8000000000000007</v>
      </c>
      <c r="Y22" s="5">
        <v>7.6999999999999993</v>
      </c>
      <c r="Z22" s="5">
        <v>6.2</v>
      </c>
      <c r="AA22" s="5">
        <v>5.3</v>
      </c>
      <c r="AB22" s="5">
        <v>53.222999999999999</v>
      </c>
    </row>
    <row r="23" spans="1:28" ht="15.75" x14ac:dyDescent="0.2">
      <c r="A23" s="3">
        <v>2</v>
      </c>
      <c r="B23" s="40" t="s">
        <v>99</v>
      </c>
      <c r="C23" s="3">
        <v>311206</v>
      </c>
      <c r="D23" s="3" t="s">
        <v>2</v>
      </c>
      <c r="E23" s="3">
        <v>1.01</v>
      </c>
      <c r="F23" s="7">
        <v>99</v>
      </c>
      <c r="G23" s="3">
        <v>11.2</v>
      </c>
      <c r="H23" s="3">
        <v>9</v>
      </c>
      <c r="I23" s="3">
        <v>7.9</v>
      </c>
      <c r="J23" s="3">
        <v>6.4</v>
      </c>
      <c r="K23" s="3">
        <v>5</v>
      </c>
      <c r="L23" s="3">
        <v>4.3</v>
      </c>
      <c r="M23" s="3">
        <v>3.3</v>
      </c>
      <c r="N23" s="3">
        <v>2.7</v>
      </c>
      <c r="O23" s="3">
        <v>2.1</v>
      </c>
      <c r="P23" s="3">
        <v>1.8</v>
      </c>
      <c r="Q23" s="6">
        <v>25.99</v>
      </c>
      <c r="R23" s="5">
        <v>11.2</v>
      </c>
      <c r="S23" s="5">
        <v>9</v>
      </c>
      <c r="T23" s="5">
        <v>7.9000000000000012</v>
      </c>
      <c r="U23" s="5">
        <v>6.4</v>
      </c>
      <c r="V23" s="5">
        <v>5</v>
      </c>
      <c r="W23" s="5">
        <v>4.3</v>
      </c>
      <c r="X23" s="5">
        <v>3.3</v>
      </c>
      <c r="Y23" s="5">
        <v>2.7</v>
      </c>
      <c r="Z23" s="5">
        <v>2.1000000000000005</v>
      </c>
      <c r="AA23" s="5">
        <v>1.8</v>
      </c>
      <c r="AB23" s="5">
        <v>25.99</v>
      </c>
    </row>
    <row r="24" spans="1:28" ht="15.75" x14ac:dyDescent="0.2">
      <c r="A24" s="3">
        <v>3</v>
      </c>
      <c r="B24" s="41" t="s">
        <v>7</v>
      </c>
      <c r="C24" s="3">
        <v>211890</v>
      </c>
      <c r="D24" s="3" t="s">
        <v>4</v>
      </c>
      <c r="E24" s="3">
        <v>1000</v>
      </c>
      <c r="F24" s="4">
        <v>0.1</v>
      </c>
      <c r="G24" s="3">
        <v>115.5</v>
      </c>
      <c r="H24" s="3">
        <v>87.6</v>
      </c>
      <c r="I24" s="3">
        <v>70.8</v>
      </c>
      <c r="J24" s="3">
        <v>54.6</v>
      </c>
      <c r="K24" s="3">
        <v>44.5</v>
      </c>
      <c r="L24" s="3">
        <v>38.799999999999997</v>
      </c>
      <c r="M24" s="3">
        <v>33.200000000000003</v>
      </c>
      <c r="N24" s="3">
        <v>28.8</v>
      </c>
      <c r="O24" s="3">
        <v>25.7</v>
      </c>
      <c r="P24" s="3">
        <v>23.1</v>
      </c>
      <c r="Q24" s="6">
        <v>168.36999999999998</v>
      </c>
      <c r="R24" s="5">
        <v>115.5</v>
      </c>
      <c r="S24" s="5">
        <v>87.6</v>
      </c>
      <c r="T24" s="5">
        <v>70.799999999999983</v>
      </c>
      <c r="U24" s="5">
        <v>54.6</v>
      </c>
      <c r="V24" s="5">
        <v>44.5</v>
      </c>
      <c r="W24" s="5">
        <v>38.799999999999997</v>
      </c>
      <c r="X24" s="5">
        <v>33.200000000000003</v>
      </c>
      <c r="Y24" s="5">
        <v>28.8</v>
      </c>
      <c r="Z24" s="5">
        <v>25.700000000000006</v>
      </c>
      <c r="AA24" s="5">
        <v>23.1</v>
      </c>
      <c r="AB24" s="5">
        <v>168.36999999999998</v>
      </c>
    </row>
    <row r="25" spans="1:28" ht="15.75" x14ac:dyDescent="0.2">
      <c r="A25" s="3">
        <v>3</v>
      </c>
      <c r="B25" s="41" t="s">
        <v>7</v>
      </c>
      <c r="C25" s="3">
        <v>211890</v>
      </c>
      <c r="D25" s="3" t="s">
        <v>4</v>
      </c>
      <c r="E25" s="3">
        <v>500</v>
      </c>
      <c r="F25" s="4">
        <v>0.2</v>
      </c>
      <c r="G25" s="3">
        <v>108.6</v>
      </c>
      <c r="H25" s="3">
        <v>82.8</v>
      </c>
      <c r="I25" s="3">
        <v>67.099999999999994</v>
      </c>
      <c r="J25" s="3">
        <v>51.8</v>
      </c>
      <c r="K25" s="3">
        <v>42.2</v>
      </c>
      <c r="L25" s="3">
        <v>36.799999999999997</v>
      </c>
      <c r="M25" s="3">
        <v>31.2</v>
      </c>
      <c r="N25" s="3">
        <v>27.1</v>
      </c>
      <c r="O25" s="3">
        <v>23.9</v>
      </c>
      <c r="P25" s="3">
        <v>21.5</v>
      </c>
      <c r="Q25" s="6">
        <v>158.65199999999999</v>
      </c>
      <c r="R25" s="5">
        <v>108.59999999999998</v>
      </c>
      <c r="S25" s="5">
        <v>82.8</v>
      </c>
      <c r="T25" s="5">
        <v>67.099999999999994</v>
      </c>
      <c r="U25" s="5">
        <v>51.8</v>
      </c>
      <c r="V25" s="5">
        <v>42.2</v>
      </c>
      <c r="W25" s="5">
        <v>36.799999999999997</v>
      </c>
      <c r="X25" s="5">
        <v>31.200000000000006</v>
      </c>
      <c r="Y25" s="5">
        <v>27.1</v>
      </c>
      <c r="Z25" s="5">
        <v>23.9</v>
      </c>
      <c r="AA25" s="5">
        <v>21.5</v>
      </c>
      <c r="AB25" s="5">
        <v>158.65199999999999</v>
      </c>
    </row>
    <row r="26" spans="1:28" ht="15.75" x14ac:dyDescent="0.2">
      <c r="A26" s="3">
        <v>3</v>
      </c>
      <c r="B26" s="41" t="s">
        <v>7</v>
      </c>
      <c r="C26" s="3">
        <v>211890</v>
      </c>
      <c r="D26" s="3" t="s">
        <v>4</v>
      </c>
      <c r="E26" s="3">
        <v>200</v>
      </c>
      <c r="F26" s="4">
        <v>0.5</v>
      </c>
      <c r="G26" s="3">
        <v>99.1</v>
      </c>
      <c r="H26" s="3">
        <v>76.099999999999994</v>
      </c>
      <c r="I26" s="3">
        <v>62</v>
      </c>
      <c r="J26" s="3">
        <v>48</v>
      </c>
      <c r="K26" s="3">
        <v>39</v>
      </c>
      <c r="L26" s="3">
        <v>33.9</v>
      </c>
      <c r="M26" s="3">
        <v>28.4</v>
      </c>
      <c r="N26" s="3">
        <v>24.7</v>
      </c>
      <c r="O26" s="3">
        <v>21.5</v>
      </c>
      <c r="P26" s="3">
        <v>19.3</v>
      </c>
      <c r="Q26" s="6">
        <v>145.76999999999998</v>
      </c>
      <c r="R26" s="5">
        <v>99.1</v>
      </c>
      <c r="S26" s="5">
        <v>76.099999999999994</v>
      </c>
      <c r="T26" s="5">
        <v>62</v>
      </c>
      <c r="U26" s="5">
        <v>48</v>
      </c>
      <c r="V26" s="5">
        <v>39</v>
      </c>
      <c r="W26" s="5">
        <v>33.9</v>
      </c>
      <c r="X26" s="5">
        <v>28.4</v>
      </c>
      <c r="Y26" s="5">
        <v>24.7</v>
      </c>
      <c r="Z26" s="5">
        <v>21.5</v>
      </c>
      <c r="AA26" s="5">
        <v>19.3</v>
      </c>
      <c r="AB26" s="5">
        <v>145.76999999999998</v>
      </c>
    </row>
    <row r="27" spans="1:28" ht="15.75" x14ac:dyDescent="0.2">
      <c r="A27" s="3">
        <v>3</v>
      </c>
      <c r="B27" s="41" t="s">
        <v>7</v>
      </c>
      <c r="C27" s="3">
        <v>211890</v>
      </c>
      <c r="D27" s="3" t="s">
        <v>4</v>
      </c>
      <c r="E27" s="3">
        <v>100</v>
      </c>
      <c r="F27" s="4">
        <v>1</v>
      </c>
      <c r="G27" s="3">
        <v>91.5</v>
      </c>
      <c r="H27" s="3">
        <v>70.7</v>
      </c>
      <c r="I27" s="3">
        <v>57.8</v>
      </c>
      <c r="J27" s="3">
        <v>44.9</v>
      </c>
      <c r="K27" s="3">
        <v>36.5</v>
      </c>
      <c r="L27" s="3">
        <v>31.5</v>
      </c>
      <c r="M27" s="3">
        <v>26.2</v>
      </c>
      <c r="N27" s="3">
        <v>22.7</v>
      </c>
      <c r="O27" s="3">
        <v>19.600000000000001</v>
      </c>
      <c r="P27" s="3">
        <v>17.600000000000001</v>
      </c>
      <c r="Q27" s="6">
        <v>136.05199999999999</v>
      </c>
      <c r="R27" s="5">
        <v>91.5</v>
      </c>
      <c r="S27" s="5">
        <v>70.7</v>
      </c>
      <c r="T27" s="5">
        <v>57.8</v>
      </c>
      <c r="U27" s="5">
        <v>44.9</v>
      </c>
      <c r="V27" s="5">
        <v>36.499999999999993</v>
      </c>
      <c r="W27" s="5">
        <v>31.5</v>
      </c>
      <c r="X27" s="5">
        <v>26.2</v>
      </c>
      <c r="Y27" s="5">
        <v>22.7</v>
      </c>
      <c r="Z27" s="5">
        <v>19.600000000000005</v>
      </c>
      <c r="AA27" s="5">
        <v>17.600000000000001</v>
      </c>
      <c r="AB27" s="5">
        <v>136.05199999999999</v>
      </c>
    </row>
    <row r="28" spans="1:28" ht="15.75" x14ac:dyDescent="0.2">
      <c r="A28" s="3">
        <v>3</v>
      </c>
      <c r="B28" s="41" t="s">
        <v>7</v>
      </c>
      <c r="C28" s="3">
        <v>211890</v>
      </c>
      <c r="D28" s="3" t="s">
        <v>4</v>
      </c>
      <c r="E28" s="3">
        <v>50</v>
      </c>
      <c r="F28" s="4">
        <v>2</v>
      </c>
      <c r="G28" s="3">
        <v>83.6</v>
      </c>
      <c r="H28" s="3">
        <v>65</v>
      </c>
      <c r="I28" s="3">
        <v>53.4</v>
      </c>
      <c r="J28" s="3">
        <v>41.6</v>
      </c>
      <c r="K28" s="3">
        <v>33.700000000000003</v>
      </c>
      <c r="L28" s="3">
        <v>29</v>
      </c>
      <c r="M28" s="3">
        <v>23.9</v>
      </c>
      <c r="N28" s="3">
        <v>20.8</v>
      </c>
      <c r="O28" s="3">
        <v>17.7</v>
      </c>
      <c r="P28" s="3">
        <v>15.9</v>
      </c>
      <c r="Q28" s="6">
        <v>125.99499999999999</v>
      </c>
      <c r="R28" s="5">
        <v>83.6</v>
      </c>
      <c r="S28" s="5">
        <v>65</v>
      </c>
      <c r="T28" s="5">
        <v>53.4</v>
      </c>
      <c r="U28" s="5">
        <v>41.6</v>
      </c>
      <c r="V28" s="5">
        <v>33.70000000000001</v>
      </c>
      <c r="W28" s="5">
        <v>29</v>
      </c>
      <c r="X28" s="5">
        <v>23.9</v>
      </c>
      <c r="Y28" s="5">
        <v>20.8</v>
      </c>
      <c r="Z28" s="5">
        <v>17.699999999999996</v>
      </c>
      <c r="AA28" s="5">
        <v>15.9</v>
      </c>
      <c r="AB28" s="5">
        <v>125.99499999999999</v>
      </c>
    </row>
    <row r="29" spans="1:28" ht="15.75" x14ac:dyDescent="0.2">
      <c r="A29" s="3">
        <v>3</v>
      </c>
      <c r="B29" s="41" t="s">
        <v>7</v>
      </c>
      <c r="C29" s="3">
        <v>211890</v>
      </c>
      <c r="D29" s="3" t="s">
        <v>4</v>
      </c>
      <c r="E29" s="3">
        <v>25</v>
      </c>
      <c r="F29" s="4">
        <v>4</v>
      </c>
      <c r="G29" s="3">
        <v>75.099999999999994</v>
      </c>
      <c r="H29" s="3">
        <v>58.9</v>
      </c>
      <c r="I29" s="3">
        <v>48.6</v>
      </c>
      <c r="J29" s="3">
        <v>37.9</v>
      </c>
      <c r="K29" s="3">
        <v>30.7</v>
      </c>
      <c r="L29" s="3">
        <v>26.3</v>
      </c>
      <c r="M29" s="3">
        <v>21.5</v>
      </c>
      <c r="N29" s="3">
        <v>18.7</v>
      </c>
      <c r="O29" s="3">
        <v>15.8</v>
      </c>
      <c r="P29" s="3">
        <v>14.1</v>
      </c>
      <c r="Q29" s="6">
        <v>115.82499999999999</v>
      </c>
      <c r="R29" s="5">
        <v>75.099999999999994</v>
      </c>
      <c r="S29" s="5">
        <v>58.9</v>
      </c>
      <c r="T29" s="5">
        <v>48.600000000000009</v>
      </c>
      <c r="U29" s="5">
        <v>37.9</v>
      </c>
      <c r="V29" s="5">
        <v>30.7</v>
      </c>
      <c r="W29" s="5">
        <v>26.3</v>
      </c>
      <c r="X29" s="5">
        <v>21.5</v>
      </c>
      <c r="Y29" s="5">
        <v>18.7</v>
      </c>
      <c r="Z29" s="5">
        <v>15.800000000000002</v>
      </c>
      <c r="AA29" s="5">
        <v>14.1</v>
      </c>
      <c r="AB29" s="5">
        <v>115.82499999999999</v>
      </c>
    </row>
    <row r="30" spans="1:28" ht="15.75" x14ac:dyDescent="0.2">
      <c r="A30" s="3">
        <v>3</v>
      </c>
      <c r="B30" s="41" t="s">
        <v>7</v>
      </c>
      <c r="C30" s="3">
        <v>211890</v>
      </c>
      <c r="D30" s="3" t="s">
        <v>4</v>
      </c>
      <c r="E30" s="3">
        <v>20</v>
      </c>
      <c r="F30" s="4">
        <v>5</v>
      </c>
      <c r="G30" s="3">
        <v>72.3</v>
      </c>
      <c r="H30" s="3">
        <v>56.8</v>
      </c>
      <c r="I30" s="3">
        <v>47</v>
      </c>
      <c r="J30" s="3">
        <v>36.700000000000003</v>
      </c>
      <c r="K30" s="3">
        <v>29.7</v>
      </c>
      <c r="L30" s="3">
        <v>25.4</v>
      </c>
      <c r="M30" s="3">
        <v>20.7</v>
      </c>
      <c r="N30" s="3">
        <v>18</v>
      </c>
      <c r="O30" s="3">
        <v>15.1</v>
      </c>
      <c r="P30" s="3">
        <v>13.5</v>
      </c>
      <c r="Q30" s="6">
        <v>112.43499999999999</v>
      </c>
      <c r="R30" s="5">
        <v>72.299999999999983</v>
      </c>
      <c r="S30" s="5">
        <v>56.8</v>
      </c>
      <c r="T30" s="5">
        <v>47</v>
      </c>
      <c r="U30" s="5">
        <v>36.700000000000003</v>
      </c>
      <c r="V30" s="5">
        <v>29.7</v>
      </c>
      <c r="W30" s="5">
        <v>25.4</v>
      </c>
      <c r="X30" s="5">
        <v>20.699999999999996</v>
      </c>
      <c r="Y30" s="5">
        <v>18</v>
      </c>
      <c r="Z30" s="5">
        <v>15.1</v>
      </c>
      <c r="AA30" s="5">
        <v>13.5</v>
      </c>
      <c r="AB30" s="5">
        <v>112.43499999999999</v>
      </c>
    </row>
    <row r="31" spans="1:28" ht="15.75" x14ac:dyDescent="0.2">
      <c r="A31" s="3">
        <v>3</v>
      </c>
      <c r="B31" s="41" t="s">
        <v>7</v>
      </c>
      <c r="C31" s="3">
        <v>211890</v>
      </c>
      <c r="D31" s="3" t="s">
        <v>4</v>
      </c>
      <c r="E31" s="3">
        <v>10</v>
      </c>
      <c r="F31" s="4">
        <v>10</v>
      </c>
      <c r="G31" s="3">
        <v>63</v>
      </c>
      <c r="H31" s="3">
        <v>50</v>
      </c>
      <c r="I31" s="3">
        <v>41.6</v>
      </c>
      <c r="J31" s="3">
        <v>32.6</v>
      </c>
      <c r="K31" s="3">
        <v>26.3</v>
      </c>
      <c r="L31" s="3">
        <v>22.4</v>
      </c>
      <c r="M31" s="3">
        <v>18.100000000000001</v>
      </c>
      <c r="N31" s="3">
        <v>15.7</v>
      </c>
      <c r="O31" s="3">
        <v>13.1</v>
      </c>
      <c r="P31" s="3">
        <v>11.7</v>
      </c>
      <c r="Q31" s="6">
        <v>101.69999999999999</v>
      </c>
      <c r="R31" s="5">
        <v>63</v>
      </c>
      <c r="S31" s="5">
        <v>50</v>
      </c>
      <c r="T31" s="5">
        <v>41.6</v>
      </c>
      <c r="U31" s="5">
        <v>32.6</v>
      </c>
      <c r="V31" s="5">
        <v>26.3</v>
      </c>
      <c r="W31" s="5">
        <v>22.4</v>
      </c>
      <c r="X31" s="5">
        <v>18.100000000000001</v>
      </c>
      <c r="Y31" s="5">
        <v>15.7</v>
      </c>
      <c r="Z31" s="5">
        <v>13.1</v>
      </c>
      <c r="AA31" s="5">
        <v>11.7</v>
      </c>
      <c r="AB31" s="5">
        <v>101.69999999999999</v>
      </c>
    </row>
    <row r="32" spans="1:28" ht="15.75" x14ac:dyDescent="0.2">
      <c r="A32" s="3">
        <v>3</v>
      </c>
      <c r="B32" s="41" t="s">
        <v>7</v>
      </c>
      <c r="C32" s="3">
        <v>211890</v>
      </c>
      <c r="D32" s="3" t="s">
        <v>4</v>
      </c>
      <c r="E32" s="3">
        <v>5</v>
      </c>
      <c r="F32" s="4">
        <v>20</v>
      </c>
      <c r="G32" s="3">
        <v>52.8</v>
      </c>
      <c r="H32" s="3">
        <v>42.4</v>
      </c>
      <c r="I32" s="3">
        <v>35.6</v>
      </c>
      <c r="J32" s="3">
        <v>28</v>
      </c>
      <c r="K32" s="3">
        <v>22.4</v>
      </c>
      <c r="L32" s="3">
        <v>19</v>
      </c>
      <c r="M32" s="3">
        <v>15.2</v>
      </c>
      <c r="N32" s="3">
        <v>13.2</v>
      </c>
      <c r="O32" s="3">
        <v>10.9</v>
      </c>
      <c r="P32" s="3">
        <v>9.6999999999999993</v>
      </c>
      <c r="Q32" s="6">
        <v>90.060999999999993</v>
      </c>
      <c r="R32" s="5">
        <v>52.8</v>
      </c>
      <c r="S32" s="5">
        <v>42.4</v>
      </c>
      <c r="T32" s="5">
        <v>35.6</v>
      </c>
      <c r="U32" s="5">
        <v>28</v>
      </c>
      <c r="V32" s="5">
        <v>22.399999999999995</v>
      </c>
      <c r="W32" s="5">
        <v>19</v>
      </c>
      <c r="X32" s="5">
        <v>15.199999999999998</v>
      </c>
      <c r="Y32" s="5">
        <v>13.2</v>
      </c>
      <c r="Z32" s="5">
        <v>10.900000000000002</v>
      </c>
      <c r="AA32" s="5">
        <v>9.6999999999999993</v>
      </c>
      <c r="AB32" s="5">
        <v>90.060999999999993</v>
      </c>
    </row>
    <row r="33" spans="1:28" ht="15.75" x14ac:dyDescent="0.2">
      <c r="A33" s="3">
        <v>3</v>
      </c>
      <c r="B33" s="41" t="s">
        <v>7</v>
      </c>
      <c r="C33" s="3">
        <v>211890</v>
      </c>
      <c r="D33" s="3" t="s">
        <v>4</v>
      </c>
      <c r="E33" s="3">
        <v>2</v>
      </c>
      <c r="F33" s="4">
        <v>50</v>
      </c>
      <c r="G33" s="3">
        <v>36.299999999999997</v>
      </c>
      <c r="H33" s="3">
        <v>29.9</v>
      </c>
      <c r="I33" s="3">
        <v>25.4</v>
      </c>
      <c r="J33" s="3">
        <v>20.2</v>
      </c>
      <c r="K33" s="3">
        <v>16</v>
      </c>
      <c r="L33" s="3">
        <v>13.5</v>
      </c>
      <c r="M33" s="3">
        <v>10.6</v>
      </c>
      <c r="N33" s="3">
        <v>9.3000000000000007</v>
      </c>
      <c r="O33" s="3">
        <v>7.5</v>
      </c>
      <c r="P33" s="3">
        <v>6.6</v>
      </c>
      <c r="Q33" s="6">
        <v>71.302999999999997</v>
      </c>
      <c r="R33" s="5">
        <v>36.299999999999997</v>
      </c>
      <c r="S33" s="5">
        <v>29.9</v>
      </c>
      <c r="T33" s="5">
        <v>25.399999999999995</v>
      </c>
      <c r="U33" s="5">
        <v>20.2</v>
      </c>
      <c r="V33" s="5">
        <v>16</v>
      </c>
      <c r="W33" s="5">
        <v>13.5</v>
      </c>
      <c r="X33" s="5">
        <v>10.6</v>
      </c>
      <c r="Y33" s="5">
        <v>9.3000000000000007</v>
      </c>
      <c r="Z33" s="5">
        <v>7.5</v>
      </c>
      <c r="AA33" s="5">
        <v>6.6</v>
      </c>
      <c r="AB33" s="5">
        <v>71.302999999999997</v>
      </c>
    </row>
    <row r="34" spans="1:28" ht="15.75" x14ac:dyDescent="0.2">
      <c r="A34" s="3">
        <v>3</v>
      </c>
      <c r="B34" s="41" t="s">
        <v>7</v>
      </c>
      <c r="C34" s="3">
        <v>211890</v>
      </c>
      <c r="D34" s="3" t="s">
        <v>4</v>
      </c>
      <c r="E34" s="3">
        <v>1.01</v>
      </c>
      <c r="F34" s="7">
        <v>99</v>
      </c>
      <c r="G34" s="3">
        <v>10</v>
      </c>
      <c r="H34" s="3">
        <v>8.9</v>
      </c>
      <c r="I34" s="3">
        <v>7.9</v>
      </c>
      <c r="J34" s="3">
        <v>6.3</v>
      </c>
      <c r="K34" s="3">
        <v>4.9000000000000004</v>
      </c>
      <c r="L34" s="3">
        <v>4</v>
      </c>
      <c r="M34" s="3">
        <v>3.1</v>
      </c>
      <c r="N34" s="3">
        <v>2.8</v>
      </c>
      <c r="O34" s="3">
        <v>2.2999999999999998</v>
      </c>
      <c r="P34" s="3">
        <v>1.9</v>
      </c>
      <c r="Q34" s="6">
        <v>37.741999999999997</v>
      </c>
      <c r="R34" s="5">
        <v>9.9999999999999982</v>
      </c>
      <c r="S34" s="5">
        <v>8.9</v>
      </c>
      <c r="T34" s="5">
        <v>7.9000000000000012</v>
      </c>
      <c r="U34" s="5">
        <v>6.3</v>
      </c>
      <c r="V34" s="5">
        <v>4.9000000000000012</v>
      </c>
      <c r="W34" s="5">
        <v>4</v>
      </c>
      <c r="X34" s="5">
        <v>3.1</v>
      </c>
      <c r="Y34" s="5">
        <v>2.8</v>
      </c>
      <c r="Z34" s="5">
        <v>2.2999999999999998</v>
      </c>
      <c r="AA34" s="5">
        <v>1.8999999999999997</v>
      </c>
      <c r="AB34" s="5">
        <v>37.741999999999997</v>
      </c>
    </row>
    <row r="35" spans="1:28" ht="15.75" x14ac:dyDescent="0.2">
      <c r="A35" s="3">
        <v>4</v>
      </c>
      <c r="B35" s="3" t="s">
        <v>5</v>
      </c>
      <c r="C35" s="3">
        <v>210753</v>
      </c>
      <c r="D35" s="3" t="s">
        <v>6</v>
      </c>
      <c r="E35" s="3">
        <v>1000</v>
      </c>
      <c r="F35" s="4">
        <v>0.1</v>
      </c>
      <c r="G35" s="3">
        <v>175</v>
      </c>
      <c r="H35" s="3">
        <v>132.80000000000001</v>
      </c>
      <c r="I35" s="3">
        <v>104</v>
      </c>
      <c r="J35" s="3">
        <v>77.099999999999994</v>
      </c>
      <c r="K35" s="3">
        <v>59.7</v>
      </c>
      <c r="L35" s="3">
        <v>54.6</v>
      </c>
      <c r="M35" s="3">
        <v>56</v>
      </c>
      <c r="N35" s="3">
        <v>47.9</v>
      </c>
      <c r="O35" s="3">
        <v>34.200000000000003</v>
      </c>
      <c r="P35" s="3">
        <v>28.8</v>
      </c>
      <c r="Q35" s="6">
        <v>225.72</v>
      </c>
      <c r="R35" s="5">
        <v>174.99999999999997</v>
      </c>
      <c r="S35" s="5">
        <v>132.80000000000001</v>
      </c>
      <c r="T35" s="5">
        <v>104.00000000000003</v>
      </c>
      <c r="U35" s="5">
        <v>77.099999999999994</v>
      </c>
      <c r="V35" s="5">
        <v>59.7</v>
      </c>
      <c r="W35" s="5">
        <v>57.85</v>
      </c>
      <c r="X35" s="5">
        <v>56</v>
      </c>
      <c r="Y35" s="5">
        <v>47.9</v>
      </c>
      <c r="Z35" s="5">
        <v>34.200000000000003</v>
      </c>
      <c r="AA35" s="5">
        <v>28.8</v>
      </c>
      <c r="AB35" s="5">
        <v>225.72</v>
      </c>
    </row>
    <row r="36" spans="1:28" ht="15.75" x14ac:dyDescent="0.2">
      <c r="A36" s="3">
        <v>4</v>
      </c>
      <c r="B36" s="3" t="s">
        <v>5</v>
      </c>
      <c r="C36" s="3">
        <v>210753</v>
      </c>
      <c r="D36" s="3" t="s">
        <v>6</v>
      </c>
      <c r="E36" s="3">
        <v>500</v>
      </c>
      <c r="F36" s="4">
        <v>0.2</v>
      </c>
      <c r="G36" s="3">
        <v>163.9</v>
      </c>
      <c r="H36" s="3">
        <v>125.3</v>
      </c>
      <c r="I36" s="3">
        <v>98.7</v>
      </c>
      <c r="J36" s="3">
        <v>73.5</v>
      </c>
      <c r="K36" s="3">
        <v>57</v>
      </c>
      <c r="L36" s="3">
        <v>51.6</v>
      </c>
      <c r="M36" s="3">
        <v>51.1</v>
      </c>
      <c r="N36" s="3">
        <v>43.3</v>
      </c>
      <c r="O36" s="3">
        <v>31.1</v>
      </c>
      <c r="P36" s="3">
        <v>26.2</v>
      </c>
      <c r="Q36" s="6">
        <v>210.36</v>
      </c>
      <c r="R36" s="5">
        <v>163.90000000000003</v>
      </c>
      <c r="S36" s="5">
        <v>125.3</v>
      </c>
      <c r="T36" s="5">
        <v>98.7</v>
      </c>
      <c r="U36" s="5">
        <v>73.5</v>
      </c>
      <c r="V36" s="5">
        <v>57</v>
      </c>
      <c r="W36" s="5">
        <v>51.6</v>
      </c>
      <c r="X36" s="5">
        <v>51.1</v>
      </c>
      <c r="Y36" s="5">
        <v>43.3</v>
      </c>
      <c r="Z36" s="5">
        <v>31.1</v>
      </c>
      <c r="AA36" s="5">
        <v>26.2</v>
      </c>
      <c r="AB36" s="5">
        <v>210.36</v>
      </c>
    </row>
    <row r="37" spans="1:28" ht="15.75" x14ac:dyDescent="0.2">
      <c r="A37" s="3">
        <v>4</v>
      </c>
      <c r="B37" s="3" t="s">
        <v>5</v>
      </c>
      <c r="C37" s="3">
        <v>210753</v>
      </c>
      <c r="D37" s="3" t="s">
        <v>6</v>
      </c>
      <c r="E37" s="3">
        <v>200</v>
      </c>
      <c r="F37" s="4">
        <v>0.5</v>
      </c>
      <c r="G37" s="3">
        <v>149.30000000000001</v>
      </c>
      <c r="H37" s="3">
        <v>115.4</v>
      </c>
      <c r="I37" s="3">
        <v>91.6</v>
      </c>
      <c r="J37" s="3">
        <v>68.599999999999994</v>
      </c>
      <c r="K37" s="3">
        <v>53.3</v>
      </c>
      <c r="L37" s="3">
        <v>47.6</v>
      </c>
      <c r="M37" s="3">
        <v>45</v>
      </c>
      <c r="N37" s="3">
        <v>37.799999999999997</v>
      </c>
      <c r="O37" s="3">
        <v>27.3</v>
      </c>
      <c r="P37" s="3">
        <v>23.1</v>
      </c>
      <c r="Q37" s="6">
        <v>190.43999999999997</v>
      </c>
      <c r="R37" s="5">
        <v>149.30000000000001</v>
      </c>
      <c r="S37" s="5">
        <v>115.4</v>
      </c>
      <c r="T37" s="5">
        <v>91.6</v>
      </c>
      <c r="U37" s="5">
        <v>68.599999999999994</v>
      </c>
      <c r="V37" s="5">
        <v>53.3</v>
      </c>
      <c r="W37" s="5">
        <v>47.6</v>
      </c>
      <c r="X37" s="5">
        <v>45</v>
      </c>
      <c r="Y37" s="5">
        <v>37.799999999999997</v>
      </c>
      <c r="Z37" s="5">
        <v>27.3</v>
      </c>
      <c r="AA37" s="5">
        <v>23.1</v>
      </c>
      <c r="AB37" s="5">
        <v>190.43999999999997</v>
      </c>
    </row>
    <row r="38" spans="1:28" ht="15.75" x14ac:dyDescent="0.2">
      <c r="A38" s="3">
        <v>4</v>
      </c>
      <c r="B38" s="3" t="s">
        <v>5</v>
      </c>
      <c r="C38" s="3">
        <v>210753</v>
      </c>
      <c r="D38" s="3" t="s">
        <v>6</v>
      </c>
      <c r="E38" s="3">
        <v>100</v>
      </c>
      <c r="F38" s="4">
        <v>1</v>
      </c>
      <c r="G38" s="3">
        <v>138.19999999999999</v>
      </c>
      <c r="H38" s="3">
        <v>107.7</v>
      </c>
      <c r="I38" s="3">
        <v>86</v>
      </c>
      <c r="J38" s="3">
        <v>64.7</v>
      </c>
      <c r="K38" s="3">
        <v>50.4</v>
      </c>
      <c r="L38" s="3">
        <v>44.6</v>
      </c>
      <c r="M38" s="3">
        <v>40.6</v>
      </c>
      <c r="N38" s="3">
        <v>33.799999999999997</v>
      </c>
      <c r="O38" s="3">
        <v>24.6</v>
      </c>
      <c r="P38" s="3">
        <v>20.9</v>
      </c>
      <c r="Q38" s="6">
        <v>175.56</v>
      </c>
      <c r="R38" s="5">
        <v>138.19999999999999</v>
      </c>
      <c r="S38" s="5">
        <v>107.7</v>
      </c>
      <c r="T38" s="5">
        <v>86</v>
      </c>
      <c r="U38" s="5">
        <v>64.7</v>
      </c>
      <c r="V38" s="5">
        <v>50.4</v>
      </c>
      <c r="W38" s="5">
        <v>44.6</v>
      </c>
      <c r="X38" s="5">
        <v>40.6</v>
      </c>
      <c r="Y38" s="5">
        <v>33.799999999999997</v>
      </c>
      <c r="Z38" s="5">
        <v>24.600000000000005</v>
      </c>
      <c r="AA38" s="5">
        <v>20.9</v>
      </c>
      <c r="AB38" s="5">
        <v>175.56</v>
      </c>
    </row>
    <row r="39" spans="1:28" ht="15.75" x14ac:dyDescent="0.2">
      <c r="A39" s="3">
        <v>4</v>
      </c>
      <c r="B39" s="3" t="s">
        <v>5</v>
      </c>
      <c r="C39" s="3">
        <v>210753</v>
      </c>
      <c r="D39" s="3" t="s">
        <v>6</v>
      </c>
      <c r="E39" s="3">
        <v>50</v>
      </c>
      <c r="F39" s="4">
        <v>2</v>
      </c>
      <c r="G39" s="3">
        <v>127</v>
      </c>
      <c r="H39" s="3">
        <v>99.7</v>
      </c>
      <c r="I39" s="3">
        <v>80.2</v>
      </c>
      <c r="J39" s="3">
        <v>60.7</v>
      </c>
      <c r="K39" s="3">
        <v>47.3</v>
      </c>
      <c r="L39" s="3">
        <v>41.4</v>
      </c>
      <c r="M39" s="3">
        <v>36.4</v>
      </c>
      <c r="N39" s="3">
        <v>30.1</v>
      </c>
      <c r="O39" s="3">
        <v>22.1</v>
      </c>
      <c r="P39" s="3">
        <v>18.7</v>
      </c>
      <c r="Q39" s="6">
        <v>160.79999999999998</v>
      </c>
      <c r="R39" s="5">
        <v>127</v>
      </c>
      <c r="S39" s="5">
        <v>99.7</v>
      </c>
      <c r="T39" s="5">
        <v>80.2</v>
      </c>
      <c r="U39" s="5">
        <v>60.7</v>
      </c>
      <c r="V39" s="5">
        <v>47.3</v>
      </c>
      <c r="W39" s="5">
        <v>41.4</v>
      </c>
      <c r="X39" s="5">
        <v>36.4</v>
      </c>
      <c r="Y39" s="5">
        <v>30.1</v>
      </c>
      <c r="Z39" s="5">
        <v>22.1</v>
      </c>
      <c r="AA39" s="5">
        <v>18.7</v>
      </c>
      <c r="AB39" s="5">
        <v>160.79999999999998</v>
      </c>
    </row>
    <row r="40" spans="1:28" ht="15.75" x14ac:dyDescent="0.2">
      <c r="A40" s="3">
        <v>4</v>
      </c>
      <c r="B40" s="3" t="s">
        <v>5</v>
      </c>
      <c r="C40" s="3">
        <v>210753</v>
      </c>
      <c r="D40" s="3" t="s">
        <v>6</v>
      </c>
      <c r="E40" s="3">
        <v>25</v>
      </c>
      <c r="F40" s="4">
        <v>4</v>
      </c>
      <c r="G40" s="3">
        <v>115.7</v>
      </c>
      <c r="H40" s="3">
        <v>91.5</v>
      </c>
      <c r="I40" s="3">
        <v>74.2</v>
      </c>
      <c r="J40" s="3">
        <v>56.4</v>
      </c>
      <c r="K40" s="3">
        <v>43.9</v>
      </c>
      <c r="L40" s="3">
        <v>38</v>
      </c>
      <c r="M40" s="3">
        <v>32.299999999999997</v>
      </c>
      <c r="N40" s="3">
        <v>26.5</v>
      </c>
      <c r="O40" s="3">
        <v>19.600000000000001</v>
      </c>
      <c r="P40" s="3">
        <v>16.600000000000001</v>
      </c>
      <c r="Q40" s="6">
        <v>145.91999999999999</v>
      </c>
      <c r="R40" s="5">
        <v>115.7</v>
      </c>
      <c r="S40" s="5">
        <v>91.5</v>
      </c>
      <c r="T40" s="5">
        <v>74.2</v>
      </c>
      <c r="U40" s="5">
        <v>56.4</v>
      </c>
      <c r="V40" s="5">
        <v>43.900000000000006</v>
      </c>
      <c r="W40" s="5">
        <v>38</v>
      </c>
      <c r="X40" s="5">
        <v>32.299999999999997</v>
      </c>
      <c r="Y40" s="5">
        <v>26.5</v>
      </c>
      <c r="Z40" s="5">
        <v>19.600000000000005</v>
      </c>
      <c r="AA40" s="5">
        <v>16.600000000000001</v>
      </c>
      <c r="AB40" s="5">
        <v>145.91999999999999</v>
      </c>
    </row>
    <row r="41" spans="1:28" ht="15.75" x14ac:dyDescent="0.2">
      <c r="A41" s="3">
        <v>4</v>
      </c>
      <c r="B41" s="3" t="s">
        <v>5</v>
      </c>
      <c r="C41" s="3">
        <v>210753</v>
      </c>
      <c r="D41" s="3" t="s">
        <v>6</v>
      </c>
      <c r="E41" s="3">
        <v>20</v>
      </c>
      <c r="F41" s="4">
        <v>5</v>
      </c>
      <c r="G41" s="3">
        <v>112</v>
      </c>
      <c r="H41" s="3">
        <v>88.7</v>
      </c>
      <c r="I41" s="3">
        <v>72.099999999999994</v>
      </c>
      <c r="J41" s="3">
        <v>54.9</v>
      </c>
      <c r="K41" s="3">
        <v>42.8</v>
      </c>
      <c r="L41" s="3">
        <v>36.9</v>
      </c>
      <c r="M41" s="3">
        <v>31</v>
      </c>
      <c r="N41" s="3">
        <v>25.4</v>
      </c>
      <c r="O41" s="3">
        <v>18.8</v>
      </c>
      <c r="P41" s="3">
        <v>16</v>
      </c>
      <c r="Q41" s="6">
        <v>141.11999999999998</v>
      </c>
      <c r="R41" s="5">
        <v>112</v>
      </c>
      <c r="S41" s="5">
        <v>88.7</v>
      </c>
      <c r="T41" s="5">
        <v>72.099999999999994</v>
      </c>
      <c r="U41" s="5">
        <v>54.9</v>
      </c>
      <c r="V41" s="5">
        <v>42.79999999999999</v>
      </c>
      <c r="W41" s="5">
        <v>36.9</v>
      </c>
      <c r="X41" s="5">
        <v>31.000000000000004</v>
      </c>
      <c r="Y41" s="5">
        <v>25.4</v>
      </c>
      <c r="Z41" s="5">
        <v>18.800000000000004</v>
      </c>
      <c r="AA41" s="5">
        <v>16</v>
      </c>
      <c r="AB41" s="5">
        <v>141.11999999999998</v>
      </c>
    </row>
    <row r="42" spans="1:28" ht="15.75" x14ac:dyDescent="0.2">
      <c r="A42" s="3">
        <v>4</v>
      </c>
      <c r="B42" s="3" t="s">
        <v>5</v>
      </c>
      <c r="C42" s="3">
        <v>210753</v>
      </c>
      <c r="D42" s="3" t="s">
        <v>6</v>
      </c>
      <c r="E42" s="3">
        <v>10</v>
      </c>
      <c r="F42" s="4">
        <v>10</v>
      </c>
      <c r="G42" s="3">
        <v>100.1</v>
      </c>
      <c r="H42" s="3">
        <v>79.8</v>
      </c>
      <c r="I42" s="3">
        <v>65.5</v>
      </c>
      <c r="J42" s="3">
        <v>50.2</v>
      </c>
      <c r="K42" s="3">
        <v>39.1</v>
      </c>
      <c r="L42" s="3">
        <v>33.299999999999997</v>
      </c>
      <c r="M42" s="3">
        <v>27</v>
      </c>
      <c r="N42" s="3">
        <v>22</v>
      </c>
      <c r="O42" s="3">
        <v>16.5</v>
      </c>
      <c r="P42" s="3">
        <v>13.9</v>
      </c>
      <c r="Q42" s="6">
        <v>125.88</v>
      </c>
      <c r="R42" s="5">
        <v>100.1</v>
      </c>
      <c r="S42" s="5">
        <v>79.8</v>
      </c>
      <c r="T42" s="5">
        <v>65.5</v>
      </c>
      <c r="U42" s="5">
        <v>50.2</v>
      </c>
      <c r="V42" s="5">
        <v>39.100000000000009</v>
      </c>
      <c r="W42" s="5">
        <v>33.299999999999997</v>
      </c>
      <c r="X42" s="5">
        <v>27</v>
      </c>
      <c r="Y42" s="5">
        <v>22</v>
      </c>
      <c r="Z42" s="5">
        <v>16.500000000000004</v>
      </c>
      <c r="AA42" s="5">
        <v>13.9</v>
      </c>
      <c r="AB42" s="5">
        <v>125.88</v>
      </c>
    </row>
    <row r="43" spans="1:28" ht="15.75" x14ac:dyDescent="0.2">
      <c r="A43" s="3">
        <v>4</v>
      </c>
      <c r="B43" s="3" t="s">
        <v>5</v>
      </c>
      <c r="C43" s="3">
        <v>210753</v>
      </c>
      <c r="D43" s="3" t="s">
        <v>6</v>
      </c>
      <c r="E43" s="3">
        <v>5</v>
      </c>
      <c r="F43" s="4">
        <v>20</v>
      </c>
      <c r="G43" s="3">
        <v>87.4</v>
      </c>
      <c r="H43" s="3">
        <v>70.099999999999994</v>
      </c>
      <c r="I43" s="3">
        <v>58.2</v>
      </c>
      <c r="J43" s="3">
        <v>44.8</v>
      </c>
      <c r="K43" s="3">
        <v>34.9</v>
      </c>
      <c r="L43" s="3">
        <v>29.4</v>
      </c>
      <c r="M43" s="3">
        <v>23</v>
      </c>
      <c r="N43" s="3">
        <v>18.7</v>
      </c>
      <c r="O43" s="3">
        <v>14.1</v>
      </c>
      <c r="P43" s="3">
        <v>11.9</v>
      </c>
      <c r="Q43" s="6">
        <v>109.68</v>
      </c>
      <c r="R43" s="5">
        <v>87.4</v>
      </c>
      <c r="S43" s="5">
        <v>70.099999999999994</v>
      </c>
      <c r="T43" s="5">
        <v>58.20000000000001</v>
      </c>
      <c r="U43" s="5">
        <v>44.8</v>
      </c>
      <c r="V43" s="5">
        <v>34.9</v>
      </c>
      <c r="W43" s="5">
        <v>29.4</v>
      </c>
      <c r="X43" s="5">
        <v>23</v>
      </c>
      <c r="Y43" s="5">
        <v>18.7</v>
      </c>
      <c r="Z43" s="5">
        <v>14.1</v>
      </c>
      <c r="AA43" s="5">
        <v>11.9</v>
      </c>
      <c r="AB43" s="5">
        <v>109.68</v>
      </c>
    </row>
    <row r="44" spans="1:28" ht="15.75" x14ac:dyDescent="0.2">
      <c r="A44" s="3">
        <v>4</v>
      </c>
      <c r="B44" s="3" t="s">
        <v>5</v>
      </c>
      <c r="C44" s="3">
        <v>210753</v>
      </c>
      <c r="D44" s="3" t="s">
        <v>6</v>
      </c>
      <c r="E44" s="3">
        <v>2</v>
      </c>
      <c r="F44" s="4">
        <v>50</v>
      </c>
      <c r="G44" s="3">
        <v>67.5</v>
      </c>
      <c r="H44" s="3">
        <v>54.2</v>
      </c>
      <c r="I44" s="3">
        <v>46.1</v>
      </c>
      <c r="J44" s="3">
        <v>35.799999999999997</v>
      </c>
      <c r="K44" s="3">
        <v>27.7</v>
      </c>
      <c r="L44" s="3">
        <v>22.9</v>
      </c>
      <c r="M44" s="3">
        <v>17.2</v>
      </c>
      <c r="N44" s="3">
        <v>14</v>
      </c>
      <c r="O44" s="3">
        <v>10.7</v>
      </c>
      <c r="P44" s="3">
        <v>9</v>
      </c>
      <c r="Q44" s="6">
        <v>84.96</v>
      </c>
      <c r="R44" s="5">
        <v>67.5</v>
      </c>
      <c r="S44" s="5">
        <v>54.2</v>
      </c>
      <c r="T44" s="5">
        <v>46.1</v>
      </c>
      <c r="U44" s="5">
        <v>35.799999999999997</v>
      </c>
      <c r="V44" s="5">
        <v>27.7</v>
      </c>
      <c r="W44" s="5">
        <v>22.9</v>
      </c>
      <c r="X44" s="5">
        <v>17.2</v>
      </c>
      <c r="Y44" s="5">
        <v>14</v>
      </c>
      <c r="Z44" s="5">
        <v>10.699999999999998</v>
      </c>
      <c r="AA44" s="5">
        <v>9</v>
      </c>
      <c r="AB44" s="5">
        <v>84.96</v>
      </c>
    </row>
    <row r="45" spans="1:28" ht="15.75" x14ac:dyDescent="0.2">
      <c r="A45" s="3">
        <v>4</v>
      </c>
      <c r="B45" s="3" t="s">
        <v>5</v>
      </c>
      <c r="C45" s="3">
        <v>210753</v>
      </c>
      <c r="D45" s="3" t="s">
        <v>6</v>
      </c>
      <c r="E45" s="3">
        <v>1.01</v>
      </c>
      <c r="F45" s="7">
        <v>99</v>
      </c>
      <c r="G45" s="3">
        <v>33</v>
      </c>
      <c r="H45" s="3">
        <v>25.3</v>
      </c>
      <c r="I45" s="3">
        <v>23</v>
      </c>
      <c r="J45" s="3">
        <v>18.100000000000001</v>
      </c>
      <c r="K45" s="3">
        <v>13.5</v>
      </c>
      <c r="L45" s="3">
        <v>10.8</v>
      </c>
      <c r="M45" s="3">
        <v>8.6</v>
      </c>
      <c r="N45" s="3">
        <v>7.4</v>
      </c>
      <c r="O45" s="3">
        <v>5.9</v>
      </c>
      <c r="P45" s="3">
        <v>4.7</v>
      </c>
      <c r="Q45" s="6">
        <v>43.32</v>
      </c>
      <c r="R45" s="5">
        <v>33</v>
      </c>
      <c r="S45" s="5">
        <v>25.3</v>
      </c>
      <c r="T45" s="5">
        <v>23</v>
      </c>
      <c r="U45" s="5">
        <v>18.100000000000001</v>
      </c>
      <c r="V45" s="5">
        <v>13.5</v>
      </c>
      <c r="W45" s="5">
        <v>10.8</v>
      </c>
      <c r="X45" s="5">
        <v>8.6</v>
      </c>
      <c r="Y45" s="5">
        <v>7.4</v>
      </c>
      <c r="Z45" s="5">
        <v>5.9000000000000012</v>
      </c>
      <c r="AA45" s="5">
        <v>4.7</v>
      </c>
      <c r="AB45" s="5">
        <v>43.32</v>
      </c>
    </row>
    <row r="46" spans="1:28" ht="15.75" x14ac:dyDescent="0.2">
      <c r="A46" s="3">
        <v>5</v>
      </c>
      <c r="B46" s="3" t="s">
        <v>106</v>
      </c>
      <c r="C46" s="3">
        <v>213600</v>
      </c>
      <c r="D46" s="3" t="s">
        <v>9</v>
      </c>
      <c r="E46" s="3">
        <v>1000</v>
      </c>
      <c r="F46" s="4">
        <v>0.1</v>
      </c>
      <c r="G46" s="3">
        <v>189.8</v>
      </c>
      <c r="H46" s="3">
        <v>154.4</v>
      </c>
      <c r="I46" s="3">
        <v>140.6</v>
      </c>
      <c r="J46" s="3">
        <v>117</v>
      </c>
      <c r="K46" s="3">
        <v>92.2</v>
      </c>
      <c r="L46" s="3">
        <v>78.400000000000006</v>
      </c>
      <c r="M46" s="3">
        <v>63</v>
      </c>
      <c r="N46" s="3">
        <v>53.6</v>
      </c>
      <c r="O46" s="3">
        <v>36.799999999999997</v>
      </c>
      <c r="P46" s="3">
        <v>28.6</v>
      </c>
      <c r="Q46" s="6">
        <v>145.54400000000001</v>
      </c>
      <c r="R46" s="5">
        <v>189.8</v>
      </c>
      <c r="S46" s="5">
        <v>154.4</v>
      </c>
      <c r="T46" s="5">
        <v>140.6</v>
      </c>
      <c r="U46" s="5">
        <v>117</v>
      </c>
      <c r="V46" s="5">
        <v>92.199999999999974</v>
      </c>
      <c r="W46" s="5">
        <v>78.400000000000006</v>
      </c>
      <c r="X46" s="5">
        <v>63</v>
      </c>
      <c r="Y46" s="5">
        <v>53.6</v>
      </c>
      <c r="Z46" s="5">
        <v>36.799999999999997</v>
      </c>
      <c r="AA46" s="5">
        <v>28.6</v>
      </c>
      <c r="AB46" s="5">
        <v>145.54400000000001</v>
      </c>
    </row>
    <row r="47" spans="1:28" ht="15.75" x14ac:dyDescent="0.2">
      <c r="A47" s="3">
        <v>5</v>
      </c>
      <c r="B47" s="3" t="s">
        <v>106</v>
      </c>
      <c r="C47" s="3">
        <v>213600</v>
      </c>
      <c r="D47" s="3" t="s">
        <v>9</v>
      </c>
      <c r="E47" s="3">
        <v>500</v>
      </c>
      <c r="F47" s="4">
        <v>0.2</v>
      </c>
      <c r="G47" s="3">
        <v>167.3</v>
      </c>
      <c r="H47" s="3">
        <v>135.6</v>
      </c>
      <c r="I47" s="3">
        <v>122.2</v>
      </c>
      <c r="J47" s="3">
        <v>100.4</v>
      </c>
      <c r="K47" s="3">
        <v>78.3</v>
      </c>
      <c r="L47" s="3">
        <v>66.2</v>
      </c>
      <c r="M47" s="3">
        <v>52.8</v>
      </c>
      <c r="N47" s="3">
        <v>44.9</v>
      </c>
      <c r="O47" s="3">
        <v>31.4</v>
      </c>
      <c r="P47" s="3">
        <v>24.6</v>
      </c>
      <c r="Q47" s="6">
        <v>135.374</v>
      </c>
      <c r="R47" s="5">
        <v>167.3</v>
      </c>
      <c r="S47" s="5">
        <v>135.6</v>
      </c>
      <c r="T47" s="5">
        <v>122.2</v>
      </c>
      <c r="U47" s="5">
        <v>100.4</v>
      </c>
      <c r="V47" s="5">
        <v>78.299999999999983</v>
      </c>
      <c r="W47" s="5">
        <v>66.2</v>
      </c>
      <c r="X47" s="5">
        <v>52.8</v>
      </c>
      <c r="Y47" s="5">
        <v>44.9</v>
      </c>
      <c r="Z47" s="5">
        <v>31.4</v>
      </c>
      <c r="AA47" s="5">
        <v>24.6</v>
      </c>
      <c r="AB47" s="5">
        <v>135.374</v>
      </c>
    </row>
    <row r="48" spans="1:28" ht="15.75" x14ac:dyDescent="0.2">
      <c r="A48" s="3">
        <v>5</v>
      </c>
      <c r="B48" s="3" t="s">
        <v>106</v>
      </c>
      <c r="C48" s="3">
        <v>213600</v>
      </c>
      <c r="D48" s="3" t="s">
        <v>9</v>
      </c>
      <c r="E48" s="3">
        <v>200</v>
      </c>
      <c r="F48" s="4">
        <v>0.5</v>
      </c>
      <c r="G48" s="3">
        <v>140.69999999999999</v>
      </c>
      <c r="H48" s="3">
        <v>113.4</v>
      </c>
      <c r="I48" s="3">
        <v>100.7</v>
      </c>
      <c r="J48" s="3">
        <v>81.5</v>
      </c>
      <c r="K48" s="3">
        <v>62.9</v>
      </c>
      <c r="L48" s="3">
        <v>52.7</v>
      </c>
      <c r="M48" s="3">
        <v>41.7</v>
      </c>
      <c r="N48" s="3">
        <v>35.5</v>
      </c>
      <c r="O48" s="3">
        <v>25.4</v>
      </c>
      <c r="P48" s="3">
        <v>20.100000000000001</v>
      </c>
      <c r="Q48" s="6">
        <v>122.15299999999998</v>
      </c>
      <c r="R48" s="5">
        <v>140.69999999999999</v>
      </c>
      <c r="S48" s="5">
        <v>113.4</v>
      </c>
      <c r="T48" s="5">
        <v>100.70000000000002</v>
      </c>
      <c r="U48" s="5">
        <v>81.5</v>
      </c>
      <c r="V48" s="5">
        <v>62.9</v>
      </c>
      <c r="W48" s="5">
        <v>52.7</v>
      </c>
      <c r="X48" s="5">
        <v>41.7</v>
      </c>
      <c r="Y48" s="5">
        <v>35.5</v>
      </c>
      <c r="Z48" s="5">
        <v>25.399999999999995</v>
      </c>
      <c r="AA48" s="5">
        <v>20.100000000000001</v>
      </c>
      <c r="AB48" s="5">
        <v>122.15299999999998</v>
      </c>
    </row>
    <row r="49" spans="1:28" ht="15.75" x14ac:dyDescent="0.2">
      <c r="A49" s="3">
        <v>5</v>
      </c>
      <c r="B49" s="3" t="s">
        <v>106</v>
      </c>
      <c r="C49" s="3">
        <v>213600</v>
      </c>
      <c r="D49" s="3" t="s">
        <v>9</v>
      </c>
      <c r="E49" s="3">
        <v>100</v>
      </c>
      <c r="F49" s="4">
        <v>1</v>
      </c>
      <c r="G49" s="3">
        <v>122.7</v>
      </c>
      <c r="H49" s="3">
        <v>98.4</v>
      </c>
      <c r="I49" s="3">
        <v>86.5</v>
      </c>
      <c r="J49" s="3">
        <v>69.2</v>
      </c>
      <c r="K49" s="3">
        <v>53</v>
      </c>
      <c r="L49" s="3">
        <v>44.1</v>
      </c>
      <c r="M49" s="3">
        <v>34.700000000000003</v>
      </c>
      <c r="N49" s="3">
        <v>29.5</v>
      </c>
      <c r="O49" s="3">
        <v>21.5</v>
      </c>
      <c r="P49" s="3">
        <v>17.2</v>
      </c>
      <c r="Q49" s="6">
        <v>112.43499999999999</v>
      </c>
      <c r="R49" s="5">
        <v>122.7</v>
      </c>
      <c r="S49" s="5">
        <v>98.4</v>
      </c>
      <c r="T49" s="5">
        <v>86.5</v>
      </c>
      <c r="U49" s="5">
        <v>69.2</v>
      </c>
      <c r="V49" s="5">
        <v>53</v>
      </c>
      <c r="W49" s="5">
        <v>44.1</v>
      </c>
      <c r="X49" s="5">
        <v>34.700000000000003</v>
      </c>
      <c r="Y49" s="5">
        <v>29.5</v>
      </c>
      <c r="Z49" s="5">
        <v>21.5</v>
      </c>
      <c r="AA49" s="5">
        <v>17.2</v>
      </c>
      <c r="AB49" s="5">
        <v>112.43499999999999</v>
      </c>
    </row>
    <row r="50" spans="1:28" ht="15.75" x14ac:dyDescent="0.2">
      <c r="A50" s="3">
        <v>5</v>
      </c>
      <c r="B50" s="3" t="s">
        <v>106</v>
      </c>
      <c r="C50" s="3">
        <v>213600</v>
      </c>
      <c r="D50" s="3" t="s">
        <v>9</v>
      </c>
      <c r="E50" s="3">
        <v>50</v>
      </c>
      <c r="F50" s="4">
        <v>2</v>
      </c>
      <c r="G50" s="3">
        <v>106.1</v>
      </c>
      <c r="H50" s="3">
        <v>84.8</v>
      </c>
      <c r="I50" s="3">
        <v>73.8</v>
      </c>
      <c r="J50" s="3">
        <v>58.4</v>
      </c>
      <c r="K50" s="3">
        <v>44.4</v>
      </c>
      <c r="L50" s="3">
        <v>36.799999999999997</v>
      </c>
      <c r="M50" s="3">
        <v>28.8</v>
      </c>
      <c r="N50" s="3">
        <v>24.4</v>
      </c>
      <c r="O50" s="3">
        <v>18.100000000000001</v>
      </c>
      <c r="P50" s="3">
        <v>14.6</v>
      </c>
      <c r="Q50" s="6">
        <v>102.82999999999998</v>
      </c>
      <c r="R50" s="5">
        <v>106.1</v>
      </c>
      <c r="S50" s="5">
        <v>84.8</v>
      </c>
      <c r="T50" s="5">
        <v>73.8</v>
      </c>
      <c r="U50" s="5">
        <v>58.4</v>
      </c>
      <c r="V50" s="5">
        <v>44.399999999999991</v>
      </c>
      <c r="W50" s="5">
        <v>36.799999999999997</v>
      </c>
      <c r="X50" s="5">
        <v>28.8</v>
      </c>
      <c r="Y50" s="5">
        <v>24.4</v>
      </c>
      <c r="Z50" s="5">
        <v>18.100000000000001</v>
      </c>
      <c r="AA50" s="5">
        <v>14.6</v>
      </c>
      <c r="AB50" s="5">
        <v>102.82999999999998</v>
      </c>
    </row>
    <row r="51" spans="1:28" ht="15.75" x14ac:dyDescent="0.2">
      <c r="A51" s="3">
        <v>5</v>
      </c>
      <c r="B51" s="3" t="s">
        <v>106</v>
      </c>
      <c r="C51" s="3">
        <v>213600</v>
      </c>
      <c r="D51" s="3" t="s">
        <v>9</v>
      </c>
      <c r="E51" s="3">
        <v>25</v>
      </c>
      <c r="F51" s="4">
        <v>4</v>
      </c>
      <c r="G51" s="3">
        <v>91</v>
      </c>
      <c r="H51" s="3">
        <v>72.400000000000006</v>
      </c>
      <c r="I51" s="3">
        <v>62.3</v>
      </c>
      <c r="J51" s="3">
        <v>48.8</v>
      </c>
      <c r="K51" s="3">
        <v>36.9</v>
      </c>
      <c r="L51" s="3">
        <v>30.4</v>
      </c>
      <c r="M51" s="3">
        <v>23.7</v>
      </c>
      <c r="N51" s="3">
        <v>20.100000000000001</v>
      </c>
      <c r="O51" s="3">
        <v>15.2</v>
      </c>
      <c r="P51" s="3">
        <v>12.3</v>
      </c>
      <c r="Q51" s="6">
        <v>93.33799999999998</v>
      </c>
      <c r="R51" s="5">
        <v>91</v>
      </c>
      <c r="S51" s="5">
        <v>72.400000000000006</v>
      </c>
      <c r="T51" s="5">
        <v>62.3</v>
      </c>
      <c r="U51" s="5">
        <v>48.8</v>
      </c>
      <c r="V51" s="5">
        <v>36.9</v>
      </c>
      <c r="W51" s="5">
        <v>30.399999999999995</v>
      </c>
      <c r="X51" s="5">
        <v>23.7</v>
      </c>
      <c r="Y51" s="5">
        <v>20.100000000000001</v>
      </c>
      <c r="Z51" s="5">
        <v>15.199999999999998</v>
      </c>
      <c r="AA51" s="5">
        <v>12.3</v>
      </c>
      <c r="AB51" s="5">
        <v>93.33799999999998</v>
      </c>
    </row>
    <row r="52" spans="1:28" ht="15.75" x14ac:dyDescent="0.2">
      <c r="A52" s="3">
        <v>5</v>
      </c>
      <c r="B52" s="3" t="s">
        <v>106</v>
      </c>
      <c r="C52" s="3">
        <v>213600</v>
      </c>
      <c r="D52" s="3" t="s">
        <v>9</v>
      </c>
      <c r="E52" s="3">
        <v>20</v>
      </c>
      <c r="F52" s="4">
        <v>5</v>
      </c>
      <c r="G52" s="3">
        <v>86.3</v>
      </c>
      <c r="H52" s="3">
        <v>68.599999999999994</v>
      </c>
      <c r="I52" s="3">
        <v>58.9</v>
      </c>
      <c r="J52" s="3">
        <v>46</v>
      </c>
      <c r="K52" s="3">
        <v>34.799999999999997</v>
      </c>
      <c r="L52" s="3">
        <v>28.6</v>
      </c>
      <c r="M52" s="3">
        <v>22.2</v>
      </c>
      <c r="N52" s="3">
        <v>18.899999999999999</v>
      </c>
      <c r="O52" s="3">
        <v>14.3</v>
      </c>
      <c r="P52" s="3">
        <v>11.6</v>
      </c>
      <c r="Q52" s="6">
        <v>90.173999999999992</v>
      </c>
      <c r="R52" s="5">
        <v>86.3</v>
      </c>
      <c r="S52" s="5">
        <v>68.599999999999994</v>
      </c>
      <c r="T52" s="5">
        <v>58.9</v>
      </c>
      <c r="U52" s="5">
        <v>46</v>
      </c>
      <c r="V52" s="5">
        <v>34.799999999999997</v>
      </c>
      <c r="W52" s="5">
        <v>28.6</v>
      </c>
      <c r="X52" s="5">
        <v>22.199999999999996</v>
      </c>
      <c r="Y52" s="5">
        <v>18.899999999999999</v>
      </c>
      <c r="Z52" s="5">
        <v>14.3</v>
      </c>
      <c r="AA52" s="5">
        <v>11.6</v>
      </c>
      <c r="AB52" s="5">
        <v>90.173999999999992</v>
      </c>
    </row>
    <row r="53" spans="1:28" ht="15.75" x14ac:dyDescent="0.2">
      <c r="A53" s="3">
        <v>5</v>
      </c>
      <c r="B53" s="3" t="s">
        <v>106</v>
      </c>
      <c r="C53" s="3">
        <v>213600</v>
      </c>
      <c r="D53" s="3" t="s">
        <v>9</v>
      </c>
      <c r="E53" s="3">
        <v>10</v>
      </c>
      <c r="F53" s="4">
        <v>10</v>
      </c>
      <c r="G53" s="3">
        <v>72.599999999999994</v>
      </c>
      <c r="H53" s="3">
        <v>57.4</v>
      </c>
      <c r="I53" s="3">
        <v>48.9</v>
      </c>
      <c r="J53" s="3">
        <v>37.799999999999997</v>
      </c>
      <c r="K53" s="3">
        <v>28.5</v>
      </c>
      <c r="L53" s="3">
        <v>23.4</v>
      </c>
      <c r="M53" s="3">
        <v>18.100000000000001</v>
      </c>
      <c r="N53" s="3">
        <v>15.3</v>
      </c>
      <c r="O53" s="3">
        <v>11.8</v>
      </c>
      <c r="P53" s="3">
        <v>9.6999999999999993</v>
      </c>
      <c r="Q53" s="6">
        <v>80.455999999999989</v>
      </c>
      <c r="R53" s="5">
        <v>72.599999999999994</v>
      </c>
      <c r="S53" s="5">
        <v>57.4</v>
      </c>
      <c r="T53" s="5">
        <v>48.899999999999991</v>
      </c>
      <c r="U53" s="5">
        <v>37.799999999999997</v>
      </c>
      <c r="V53" s="5">
        <v>28.5</v>
      </c>
      <c r="W53" s="5">
        <v>23.4</v>
      </c>
      <c r="X53" s="5">
        <v>18.100000000000001</v>
      </c>
      <c r="Y53" s="5">
        <v>15.3</v>
      </c>
      <c r="Z53" s="5">
        <v>11.800000000000002</v>
      </c>
      <c r="AA53" s="5">
        <v>9.6999999999999993</v>
      </c>
      <c r="AB53" s="5">
        <v>80.455999999999989</v>
      </c>
    </row>
    <row r="54" spans="1:28" ht="15.75" x14ac:dyDescent="0.2">
      <c r="A54" s="3">
        <v>5</v>
      </c>
      <c r="B54" s="3" t="s">
        <v>106</v>
      </c>
      <c r="C54" s="3">
        <v>213600</v>
      </c>
      <c r="D54" s="3" t="s">
        <v>9</v>
      </c>
      <c r="E54" s="3">
        <v>5</v>
      </c>
      <c r="F54" s="4">
        <v>20</v>
      </c>
      <c r="G54" s="3">
        <v>59.7</v>
      </c>
      <c r="H54" s="3">
        <v>47</v>
      </c>
      <c r="I54" s="3">
        <v>39.6</v>
      </c>
      <c r="J54" s="3">
        <v>30.4</v>
      </c>
      <c r="K54" s="3">
        <v>23</v>
      </c>
      <c r="L54" s="3">
        <v>18.8</v>
      </c>
      <c r="M54" s="3">
        <v>14.5</v>
      </c>
      <c r="N54" s="3">
        <v>12.2</v>
      </c>
      <c r="O54" s="3">
        <v>9.6</v>
      </c>
      <c r="P54" s="3">
        <v>7.9</v>
      </c>
      <c r="Q54" s="6">
        <v>70.286000000000001</v>
      </c>
      <c r="R54" s="5">
        <v>59.7</v>
      </c>
      <c r="S54" s="5">
        <v>47</v>
      </c>
      <c r="T54" s="5">
        <v>39.600000000000009</v>
      </c>
      <c r="U54" s="5">
        <v>30.399999999999995</v>
      </c>
      <c r="V54" s="5">
        <v>23</v>
      </c>
      <c r="W54" s="5">
        <v>18.8</v>
      </c>
      <c r="X54" s="5">
        <v>14.5</v>
      </c>
      <c r="Y54" s="5">
        <v>12.2</v>
      </c>
      <c r="Z54" s="5">
        <v>9.6</v>
      </c>
      <c r="AA54" s="5">
        <v>7.9000000000000012</v>
      </c>
      <c r="AB54" s="5">
        <v>70.286000000000001</v>
      </c>
    </row>
    <row r="55" spans="1:28" ht="15.75" x14ac:dyDescent="0.2">
      <c r="A55" s="3">
        <v>5</v>
      </c>
      <c r="B55" s="3" t="s">
        <v>106</v>
      </c>
      <c r="C55" s="3">
        <v>213600</v>
      </c>
      <c r="D55" s="3" t="s">
        <v>9</v>
      </c>
      <c r="E55" s="3">
        <v>2</v>
      </c>
      <c r="F55" s="4">
        <v>50</v>
      </c>
      <c r="G55" s="3">
        <v>42.6</v>
      </c>
      <c r="H55" s="3">
        <v>33.299999999999997</v>
      </c>
      <c r="I55" s="3">
        <v>27.9</v>
      </c>
      <c r="J55" s="3">
        <v>21.3</v>
      </c>
      <c r="K55" s="3">
        <v>16.3</v>
      </c>
      <c r="L55" s="3">
        <v>13.4</v>
      </c>
      <c r="M55" s="3">
        <v>10.3</v>
      </c>
      <c r="N55" s="3">
        <v>8.6999999999999993</v>
      </c>
      <c r="O55" s="3">
        <v>6.9</v>
      </c>
      <c r="P55" s="3">
        <v>5.7</v>
      </c>
      <c r="Q55" s="6">
        <v>54.804999999999993</v>
      </c>
      <c r="R55" s="5">
        <v>42.600000000000009</v>
      </c>
      <c r="S55" s="5">
        <v>33.299999999999997</v>
      </c>
      <c r="T55" s="5">
        <v>27.899999999999995</v>
      </c>
      <c r="U55" s="5">
        <v>21.3</v>
      </c>
      <c r="V55" s="5">
        <v>16.3</v>
      </c>
      <c r="W55" s="5">
        <v>13.4</v>
      </c>
      <c r="X55" s="5">
        <v>10.300000000000002</v>
      </c>
      <c r="Y55" s="5">
        <v>8.6999999999999993</v>
      </c>
      <c r="Z55" s="5">
        <v>6.9</v>
      </c>
      <c r="AA55" s="5">
        <v>5.7</v>
      </c>
      <c r="AB55" s="5">
        <v>54.804999999999993</v>
      </c>
    </row>
    <row r="56" spans="1:28" ht="15.75" x14ac:dyDescent="0.2">
      <c r="A56" s="3">
        <v>5</v>
      </c>
      <c r="B56" s="3" t="s">
        <v>106</v>
      </c>
      <c r="C56" s="3">
        <v>213600</v>
      </c>
      <c r="D56" s="3" t="s">
        <v>9</v>
      </c>
      <c r="E56" s="3">
        <v>1.01</v>
      </c>
      <c r="F56" s="7">
        <v>99</v>
      </c>
      <c r="G56" s="3">
        <v>21.3</v>
      </c>
      <c r="H56" s="3">
        <v>16.600000000000001</v>
      </c>
      <c r="I56" s="3">
        <v>14.2</v>
      </c>
      <c r="J56" s="3">
        <v>11.2</v>
      </c>
      <c r="K56" s="3">
        <v>9.5</v>
      </c>
      <c r="L56" s="3">
        <v>8</v>
      </c>
      <c r="M56" s="3">
        <v>6.2</v>
      </c>
      <c r="N56" s="3">
        <v>5.2</v>
      </c>
      <c r="O56" s="3">
        <v>4.2</v>
      </c>
      <c r="P56" s="3">
        <v>3.4</v>
      </c>
      <c r="Q56" s="6">
        <v>29.379999999999995</v>
      </c>
      <c r="R56" s="5">
        <v>21.300000000000004</v>
      </c>
      <c r="S56" s="5">
        <v>16.600000000000001</v>
      </c>
      <c r="T56" s="5">
        <v>14.2</v>
      </c>
      <c r="U56" s="5">
        <v>11.2</v>
      </c>
      <c r="V56" s="5">
        <v>9.5</v>
      </c>
      <c r="W56" s="5">
        <v>8</v>
      </c>
      <c r="X56" s="5">
        <v>6.2</v>
      </c>
      <c r="Y56" s="5">
        <v>5.2</v>
      </c>
      <c r="Z56" s="5">
        <v>4.2000000000000011</v>
      </c>
      <c r="AA56" s="5">
        <v>3.4</v>
      </c>
      <c r="AB56" s="5">
        <v>29.379999999999995</v>
      </c>
    </row>
    <row r="57" spans="1:28" ht="15.75" x14ac:dyDescent="0.2">
      <c r="A57" s="3">
        <v>6</v>
      </c>
      <c r="B57" s="3" t="s">
        <v>107</v>
      </c>
      <c r="C57" s="3">
        <v>213600</v>
      </c>
      <c r="D57" s="3" t="s">
        <v>9</v>
      </c>
      <c r="E57" s="3">
        <v>1000</v>
      </c>
      <c r="F57" s="4">
        <v>0.1</v>
      </c>
      <c r="G57" s="3">
        <v>189.8</v>
      </c>
      <c r="H57" s="3">
        <v>154.4</v>
      </c>
      <c r="I57" s="3">
        <v>140.6</v>
      </c>
      <c r="J57" s="3">
        <v>117</v>
      </c>
      <c r="K57" s="3">
        <v>92.2</v>
      </c>
      <c r="L57" s="3">
        <v>78.400000000000006</v>
      </c>
      <c r="M57" s="3">
        <v>63</v>
      </c>
      <c r="N57" s="3">
        <v>53.6</v>
      </c>
      <c r="O57" s="3">
        <v>36.799999999999997</v>
      </c>
      <c r="P57" s="3">
        <v>28.6</v>
      </c>
      <c r="Q57" s="6">
        <v>145.54400000000001</v>
      </c>
      <c r="R57" s="5">
        <v>189.8</v>
      </c>
      <c r="S57" s="5">
        <v>154.4</v>
      </c>
      <c r="T57" s="5">
        <v>140.6</v>
      </c>
      <c r="U57" s="5">
        <v>117</v>
      </c>
      <c r="V57" s="5">
        <v>92.199999999999974</v>
      </c>
      <c r="W57" s="5">
        <v>78.400000000000006</v>
      </c>
      <c r="X57" s="5">
        <v>63</v>
      </c>
      <c r="Y57" s="5">
        <v>53.6</v>
      </c>
      <c r="Z57" s="5">
        <v>36.799999999999997</v>
      </c>
      <c r="AA57" s="5">
        <v>28.6</v>
      </c>
      <c r="AB57" s="5">
        <v>145.54400000000001</v>
      </c>
    </row>
    <row r="58" spans="1:28" ht="15.75" x14ac:dyDescent="0.2">
      <c r="A58" s="3">
        <v>6</v>
      </c>
      <c r="B58" s="3" t="s">
        <v>107</v>
      </c>
      <c r="C58" s="3">
        <v>213600</v>
      </c>
      <c r="D58" s="3" t="s">
        <v>9</v>
      </c>
      <c r="E58" s="3">
        <v>500</v>
      </c>
      <c r="F58" s="4">
        <v>0.2</v>
      </c>
      <c r="G58" s="3">
        <v>167.3</v>
      </c>
      <c r="H58" s="3">
        <v>135.6</v>
      </c>
      <c r="I58" s="3">
        <v>122.2</v>
      </c>
      <c r="J58" s="3">
        <v>100.4</v>
      </c>
      <c r="K58" s="3">
        <v>78.3</v>
      </c>
      <c r="L58" s="3">
        <v>66.2</v>
      </c>
      <c r="M58" s="3">
        <v>52.8</v>
      </c>
      <c r="N58" s="3">
        <v>44.9</v>
      </c>
      <c r="O58" s="3">
        <v>31.4</v>
      </c>
      <c r="P58" s="3">
        <v>24.6</v>
      </c>
      <c r="Q58" s="6">
        <v>135.374</v>
      </c>
      <c r="R58" s="5">
        <v>167.3</v>
      </c>
      <c r="S58" s="5">
        <v>135.6</v>
      </c>
      <c r="T58" s="5">
        <v>122.2</v>
      </c>
      <c r="U58" s="5">
        <v>100.4</v>
      </c>
      <c r="V58" s="5">
        <v>78.299999999999983</v>
      </c>
      <c r="W58" s="5">
        <v>66.2</v>
      </c>
      <c r="X58" s="5">
        <v>52.8</v>
      </c>
      <c r="Y58" s="5">
        <v>44.9</v>
      </c>
      <c r="Z58" s="5">
        <v>31.4</v>
      </c>
      <c r="AA58" s="5">
        <v>24.6</v>
      </c>
      <c r="AB58" s="5">
        <v>135.374</v>
      </c>
    </row>
    <row r="59" spans="1:28" ht="15.75" x14ac:dyDescent="0.2">
      <c r="A59" s="3">
        <v>6</v>
      </c>
      <c r="B59" s="3" t="s">
        <v>107</v>
      </c>
      <c r="C59" s="3">
        <v>213600</v>
      </c>
      <c r="D59" s="3" t="s">
        <v>9</v>
      </c>
      <c r="E59" s="3">
        <v>200</v>
      </c>
      <c r="F59" s="4">
        <v>0.5</v>
      </c>
      <c r="G59" s="3">
        <v>140.69999999999999</v>
      </c>
      <c r="H59" s="3">
        <v>113.4</v>
      </c>
      <c r="I59" s="3">
        <v>100.7</v>
      </c>
      <c r="J59" s="3">
        <v>81.5</v>
      </c>
      <c r="K59" s="3">
        <v>62.9</v>
      </c>
      <c r="L59" s="3">
        <v>52.7</v>
      </c>
      <c r="M59" s="3">
        <v>41.7</v>
      </c>
      <c r="N59" s="3">
        <v>35.5</v>
      </c>
      <c r="O59" s="3">
        <v>25.4</v>
      </c>
      <c r="P59" s="3">
        <v>20.100000000000001</v>
      </c>
      <c r="Q59" s="6">
        <v>122.15299999999998</v>
      </c>
      <c r="R59" s="5">
        <v>140.69999999999999</v>
      </c>
      <c r="S59" s="5">
        <v>113.4</v>
      </c>
      <c r="T59" s="5">
        <v>100.70000000000002</v>
      </c>
      <c r="U59" s="5">
        <v>81.5</v>
      </c>
      <c r="V59" s="5">
        <v>62.9</v>
      </c>
      <c r="W59" s="5">
        <v>52.7</v>
      </c>
      <c r="X59" s="5">
        <v>41.7</v>
      </c>
      <c r="Y59" s="5">
        <v>35.5</v>
      </c>
      <c r="Z59" s="5">
        <v>25.399999999999995</v>
      </c>
      <c r="AA59" s="5">
        <v>20.100000000000001</v>
      </c>
      <c r="AB59" s="5">
        <v>122.15299999999998</v>
      </c>
    </row>
    <row r="60" spans="1:28" ht="15.75" x14ac:dyDescent="0.2">
      <c r="A60" s="3">
        <v>6</v>
      </c>
      <c r="B60" s="3" t="s">
        <v>107</v>
      </c>
      <c r="C60" s="3">
        <v>213600</v>
      </c>
      <c r="D60" s="3" t="s">
        <v>9</v>
      </c>
      <c r="E60" s="3">
        <v>100</v>
      </c>
      <c r="F60" s="4">
        <v>1</v>
      </c>
      <c r="G60" s="3">
        <v>122.7</v>
      </c>
      <c r="H60" s="3">
        <v>98.4</v>
      </c>
      <c r="I60" s="3">
        <v>86.5</v>
      </c>
      <c r="J60" s="3">
        <v>69.2</v>
      </c>
      <c r="K60" s="3">
        <v>53</v>
      </c>
      <c r="L60" s="3">
        <v>44.1</v>
      </c>
      <c r="M60" s="3">
        <v>34.700000000000003</v>
      </c>
      <c r="N60" s="3">
        <v>29.5</v>
      </c>
      <c r="O60" s="3">
        <v>21.5</v>
      </c>
      <c r="P60" s="3">
        <v>17.2</v>
      </c>
      <c r="Q60" s="6">
        <v>112.43499999999999</v>
      </c>
      <c r="R60" s="5">
        <v>122.7</v>
      </c>
      <c r="S60" s="5">
        <v>98.4</v>
      </c>
      <c r="T60" s="5">
        <v>86.5</v>
      </c>
      <c r="U60" s="5">
        <v>69.2</v>
      </c>
      <c r="V60" s="5">
        <v>53</v>
      </c>
      <c r="W60" s="5">
        <v>44.1</v>
      </c>
      <c r="X60" s="5">
        <v>34.700000000000003</v>
      </c>
      <c r="Y60" s="5">
        <v>29.5</v>
      </c>
      <c r="Z60" s="5">
        <v>21.5</v>
      </c>
      <c r="AA60" s="5">
        <v>17.2</v>
      </c>
      <c r="AB60" s="5">
        <v>112.43499999999999</v>
      </c>
    </row>
    <row r="61" spans="1:28" ht="15.75" x14ac:dyDescent="0.2">
      <c r="A61" s="3">
        <v>6</v>
      </c>
      <c r="B61" s="3" t="s">
        <v>107</v>
      </c>
      <c r="C61" s="3">
        <v>213600</v>
      </c>
      <c r="D61" s="3" t="s">
        <v>9</v>
      </c>
      <c r="E61" s="3">
        <v>50</v>
      </c>
      <c r="F61" s="4">
        <v>2</v>
      </c>
      <c r="G61" s="3">
        <v>106.1</v>
      </c>
      <c r="H61" s="3">
        <v>84.8</v>
      </c>
      <c r="I61" s="3">
        <v>73.8</v>
      </c>
      <c r="J61" s="3">
        <v>58.4</v>
      </c>
      <c r="K61" s="3">
        <v>44.4</v>
      </c>
      <c r="L61" s="3">
        <v>36.799999999999997</v>
      </c>
      <c r="M61" s="3">
        <v>28.8</v>
      </c>
      <c r="N61" s="3">
        <v>24.4</v>
      </c>
      <c r="O61" s="3">
        <v>18.100000000000001</v>
      </c>
      <c r="P61" s="3">
        <v>14.6</v>
      </c>
      <c r="Q61" s="6">
        <v>102.82999999999998</v>
      </c>
      <c r="R61" s="5">
        <v>106.1</v>
      </c>
      <c r="S61" s="5">
        <v>84.8</v>
      </c>
      <c r="T61" s="5">
        <v>73.8</v>
      </c>
      <c r="U61" s="5">
        <v>58.4</v>
      </c>
      <c r="V61" s="5">
        <v>44.399999999999991</v>
      </c>
      <c r="W61" s="5">
        <v>36.799999999999997</v>
      </c>
      <c r="X61" s="5">
        <v>28.8</v>
      </c>
      <c r="Y61" s="5">
        <v>24.4</v>
      </c>
      <c r="Z61" s="5">
        <v>18.100000000000001</v>
      </c>
      <c r="AA61" s="5">
        <v>14.6</v>
      </c>
      <c r="AB61" s="5">
        <v>102.82999999999998</v>
      </c>
    </row>
    <row r="62" spans="1:28" ht="15.75" x14ac:dyDescent="0.2">
      <c r="A62" s="3">
        <v>6</v>
      </c>
      <c r="B62" s="3" t="s">
        <v>107</v>
      </c>
      <c r="C62" s="3">
        <v>213600</v>
      </c>
      <c r="D62" s="3" t="s">
        <v>9</v>
      </c>
      <c r="E62" s="3">
        <v>25</v>
      </c>
      <c r="F62" s="4">
        <v>4</v>
      </c>
      <c r="G62" s="3">
        <v>91</v>
      </c>
      <c r="H62" s="3">
        <v>72.400000000000006</v>
      </c>
      <c r="I62" s="3">
        <v>62.3</v>
      </c>
      <c r="J62" s="3">
        <v>48.8</v>
      </c>
      <c r="K62" s="3">
        <v>36.9</v>
      </c>
      <c r="L62" s="3">
        <v>30.4</v>
      </c>
      <c r="M62" s="3">
        <v>23.7</v>
      </c>
      <c r="N62" s="3">
        <v>20.100000000000001</v>
      </c>
      <c r="O62" s="3">
        <v>15.2</v>
      </c>
      <c r="P62" s="3">
        <v>12.3</v>
      </c>
      <c r="Q62" s="6">
        <v>93.33799999999998</v>
      </c>
      <c r="R62" s="5">
        <v>91</v>
      </c>
      <c r="S62" s="5">
        <v>72.400000000000006</v>
      </c>
      <c r="T62" s="5">
        <v>62.3</v>
      </c>
      <c r="U62" s="5">
        <v>48.8</v>
      </c>
      <c r="V62" s="5">
        <v>36.9</v>
      </c>
      <c r="W62" s="5">
        <v>30.399999999999995</v>
      </c>
      <c r="X62" s="5">
        <v>23.7</v>
      </c>
      <c r="Y62" s="5">
        <v>20.100000000000001</v>
      </c>
      <c r="Z62" s="5">
        <v>15.199999999999998</v>
      </c>
      <c r="AA62" s="5">
        <v>12.3</v>
      </c>
      <c r="AB62" s="5">
        <v>93.33799999999998</v>
      </c>
    </row>
    <row r="63" spans="1:28" ht="15.75" x14ac:dyDescent="0.2">
      <c r="A63" s="3">
        <v>6</v>
      </c>
      <c r="B63" s="3" t="s">
        <v>107</v>
      </c>
      <c r="C63" s="3">
        <v>213600</v>
      </c>
      <c r="D63" s="3" t="s">
        <v>9</v>
      </c>
      <c r="E63" s="3">
        <v>20</v>
      </c>
      <c r="F63" s="4">
        <v>5</v>
      </c>
      <c r="G63" s="3">
        <v>86.3</v>
      </c>
      <c r="H63" s="3">
        <v>68.599999999999994</v>
      </c>
      <c r="I63" s="3">
        <v>58.9</v>
      </c>
      <c r="J63" s="3">
        <v>46</v>
      </c>
      <c r="K63" s="3">
        <v>34.799999999999997</v>
      </c>
      <c r="L63" s="3">
        <v>28.6</v>
      </c>
      <c r="M63" s="3">
        <v>22.2</v>
      </c>
      <c r="N63" s="3">
        <v>18.899999999999999</v>
      </c>
      <c r="O63" s="3">
        <v>14.3</v>
      </c>
      <c r="P63" s="3">
        <v>11.6</v>
      </c>
      <c r="Q63" s="6">
        <v>90.173999999999992</v>
      </c>
      <c r="R63" s="5">
        <v>86.3</v>
      </c>
      <c r="S63" s="5">
        <v>68.599999999999994</v>
      </c>
      <c r="T63" s="5">
        <v>58.9</v>
      </c>
      <c r="U63" s="5">
        <v>46</v>
      </c>
      <c r="V63" s="5">
        <v>34.799999999999997</v>
      </c>
      <c r="W63" s="5">
        <v>28.6</v>
      </c>
      <c r="X63" s="5">
        <v>22.199999999999996</v>
      </c>
      <c r="Y63" s="5">
        <v>18.899999999999999</v>
      </c>
      <c r="Z63" s="5">
        <v>14.3</v>
      </c>
      <c r="AA63" s="5">
        <v>11.6</v>
      </c>
      <c r="AB63" s="5">
        <v>90.173999999999992</v>
      </c>
    </row>
    <row r="64" spans="1:28" ht="15.75" x14ac:dyDescent="0.2">
      <c r="A64" s="3">
        <v>6</v>
      </c>
      <c r="B64" s="3" t="s">
        <v>107</v>
      </c>
      <c r="C64" s="3">
        <v>213600</v>
      </c>
      <c r="D64" s="3" t="s">
        <v>9</v>
      </c>
      <c r="E64" s="3">
        <v>10</v>
      </c>
      <c r="F64" s="4">
        <v>10</v>
      </c>
      <c r="G64" s="3">
        <v>72.599999999999994</v>
      </c>
      <c r="H64" s="3">
        <v>57.4</v>
      </c>
      <c r="I64" s="3">
        <v>48.9</v>
      </c>
      <c r="J64" s="3">
        <v>37.799999999999997</v>
      </c>
      <c r="K64" s="3">
        <v>28.5</v>
      </c>
      <c r="L64" s="3">
        <v>23.4</v>
      </c>
      <c r="M64" s="3">
        <v>18.100000000000001</v>
      </c>
      <c r="N64" s="3">
        <v>15.3</v>
      </c>
      <c r="O64" s="3">
        <v>11.8</v>
      </c>
      <c r="P64" s="3">
        <v>9.6999999999999993</v>
      </c>
      <c r="Q64" s="6">
        <v>80.455999999999989</v>
      </c>
      <c r="R64" s="5">
        <v>72.599999999999994</v>
      </c>
      <c r="S64" s="5">
        <v>57.4</v>
      </c>
      <c r="T64" s="5">
        <v>48.899999999999991</v>
      </c>
      <c r="U64" s="5">
        <v>37.799999999999997</v>
      </c>
      <c r="V64" s="5">
        <v>28.5</v>
      </c>
      <c r="W64" s="5">
        <v>23.4</v>
      </c>
      <c r="X64" s="5">
        <v>18.100000000000001</v>
      </c>
      <c r="Y64" s="5">
        <v>15.3</v>
      </c>
      <c r="Z64" s="5">
        <v>11.800000000000002</v>
      </c>
      <c r="AA64" s="5">
        <v>9.6999999999999993</v>
      </c>
      <c r="AB64" s="5">
        <v>80.455999999999989</v>
      </c>
    </row>
    <row r="65" spans="1:28" ht="15.75" x14ac:dyDescent="0.2">
      <c r="A65" s="3">
        <v>6</v>
      </c>
      <c r="B65" s="3" t="s">
        <v>107</v>
      </c>
      <c r="C65" s="3">
        <v>213600</v>
      </c>
      <c r="D65" s="3" t="s">
        <v>9</v>
      </c>
      <c r="E65" s="3">
        <v>5</v>
      </c>
      <c r="F65" s="4">
        <v>20</v>
      </c>
      <c r="G65" s="3">
        <v>59.7</v>
      </c>
      <c r="H65" s="3">
        <v>47</v>
      </c>
      <c r="I65" s="3">
        <v>39.6</v>
      </c>
      <c r="J65" s="3">
        <v>30.4</v>
      </c>
      <c r="K65" s="3">
        <v>23</v>
      </c>
      <c r="L65" s="3">
        <v>18.8</v>
      </c>
      <c r="M65" s="3">
        <v>14.5</v>
      </c>
      <c r="N65" s="3">
        <v>12.2</v>
      </c>
      <c r="O65" s="3">
        <v>9.6</v>
      </c>
      <c r="P65" s="3">
        <v>7.9</v>
      </c>
      <c r="Q65" s="6">
        <v>70.286000000000001</v>
      </c>
      <c r="R65" s="5">
        <v>59.7</v>
      </c>
      <c r="S65" s="5">
        <v>47</v>
      </c>
      <c r="T65" s="5">
        <v>39.600000000000009</v>
      </c>
      <c r="U65" s="5">
        <v>30.399999999999995</v>
      </c>
      <c r="V65" s="5">
        <v>23</v>
      </c>
      <c r="W65" s="5">
        <v>18.8</v>
      </c>
      <c r="X65" s="5">
        <v>14.5</v>
      </c>
      <c r="Y65" s="5">
        <v>12.2</v>
      </c>
      <c r="Z65" s="5">
        <v>9.6</v>
      </c>
      <c r="AA65" s="5">
        <v>7.9000000000000012</v>
      </c>
      <c r="AB65" s="5">
        <v>70.286000000000001</v>
      </c>
    </row>
    <row r="66" spans="1:28" ht="15.75" x14ac:dyDescent="0.2">
      <c r="A66" s="3">
        <v>6</v>
      </c>
      <c r="B66" s="3" t="s">
        <v>107</v>
      </c>
      <c r="C66" s="3">
        <v>213600</v>
      </c>
      <c r="D66" s="3" t="s">
        <v>9</v>
      </c>
      <c r="E66" s="3">
        <v>2</v>
      </c>
      <c r="F66" s="4">
        <v>50</v>
      </c>
      <c r="G66" s="3">
        <v>42.6</v>
      </c>
      <c r="H66" s="3">
        <v>33.299999999999997</v>
      </c>
      <c r="I66" s="3">
        <v>27.9</v>
      </c>
      <c r="J66" s="3">
        <v>21.3</v>
      </c>
      <c r="K66" s="3">
        <v>16.3</v>
      </c>
      <c r="L66" s="3">
        <v>13.4</v>
      </c>
      <c r="M66" s="3">
        <v>10.3</v>
      </c>
      <c r="N66" s="3">
        <v>8.6999999999999993</v>
      </c>
      <c r="O66" s="3">
        <v>6.9</v>
      </c>
      <c r="P66" s="3">
        <v>5.7</v>
      </c>
      <c r="Q66" s="6">
        <v>54.804999999999993</v>
      </c>
      <c r="R66" s="5">
        <v>42.600000000000009</v>
      </c>
      <c r="S66" s="5">
        <v>33.299999999999997</v>
      </c>
      <c r="T66" s="5">
        <v>27.899999999999995</v>
      </c>
      <c r="U66" s="5">
        <v>21.3</v>
      </c>
      <c r="V66" s="5">
        <v>16.3</v>
      </c>
      <c r="W66" s="5">
        <v>13.4</v>
      </c>
      <c r="X66" s="5">
        <v>10.300000000000002</v>
      </c>
      <c r="Y66" s="5">
        <v>8.6999999999999993</v>
      </c>
      <c r="Z66" s="5">
        <v>6.9</v>
      </c>
      <c r="AA66" s="5">
        <v>5.7</v>
      </c>
      <c r="AB66" s="5">
        <v>54.804999999999993</v>
      </c>
    </row>
    <row r="67" spans="1:28" ht="15.75" x14ac:dyDescent="0.2">
      <c r="A67" s="3">
        <v>6</v>
      </c>
      <c r="B67" s="3" t="s">
        <v>107</v>
      </c>
      <c r="C67" s="3">
        <v>213600</v>
      </c>
      <c r="D67" s="3" t="s">
        <v>9</v>
      </c>
      <c r="E67" s="3">
        <v>1.01</v>
      </c>
      <c r="F67" s="7">
        <v>99</v>
      </c>
      <c r="G67" s="3">
        <v>21.3</v>
      </c>
      <c r="H67" s="3">
        <v>16.600000000000001</v>
      </c>
      <c r="I67" s="3">
        <v>14.2</v>
      </c>
      <c r="J67" s="3">
        <v>11.2</v>
      </c>
      <c r="K67" s="3">
        <v>9.5</v>
      </c>
      <c r="L67" s="3">
        <v>8</v>
      </c>
      <c r="M67" s="3">
        <v>6.2</v>
      </c>
      <c r="N67" s="3">
        <v>5.2</v>
      </c>
      <c r="O67" s="3">
        <v>4.2</v>
      </c>
      <c r="P67" s="3">
        <v>3.4</v>
      </c>
      <c r="Q67" s="6">
        <v>29.379999999999995</v>
      </c>
      <c r="R67" s="5">
        <v>21.300000000000004</v>
      </c>
      <c r="S67" s="5">
        <v>16.600000000000001</v>
      </c>
      <c r="T67" s="5">
        <v>14.2</v>
      </c>
      <c r="U67" s="5">
        <v>11.2</v>
      </c>
      <c r="V67" s="5">
        <v>9.5</v>
      </c>
      <c r="W67" s="5">
        <v>8</v>
      </c>
      <c r="X67" s="5">
        <v>6.2</v>
      </c>
      <c r="Y67" s="5">
        <v>5.2</v>
      </c>
      <c r="Z67" s="5">
        <v>4.2000000000000011</v>
      </c>
      <c r="AA67" s="5">
        <v>3.4</v>
      </c>
      <c r="AB67" s="5">
        <v>29.379999999999995</v>
      </c>
    </row>
    <row r="68" spans="1:28" ht="15.75" x14ac:dyDescent="0.2">
      <c r="A68" s="3">
        <v>7</v>
      </c>
      <c r="B68" s="3" t="s">
        <v>101</v>
      </c>
      <c r="C68" s="3">
        <v>133651</v>
      </c>
      <c r="D68" s="3" t="s">
        <v>18</v>
      </c>
      <c r="E68" s="3">
        <v>1000</v>
      </c>
      <c r="F68" s="4">
        <v>0.1</v>
      </c>
      <c r="G68" s="3">
        <v>259</v>
      </c>
      <c r="H68" s="3">
        <v>219.3</v>
      </c>
      <c r="I68" s="3">
        <v>196.1</v>
      </c>
      <c r="J68" s="3">
        <v>152.69999999999999</v>
      </c>
      <c r="K68" s="3">
        <v>120.4</v>
      </c>
      <c r="L68" s="3">
        <v>95.8</v>
      </c>
      <c r="M68" s="3">
        <v>66.099999999999994</v>
      </c>
      <c r="N68" s="3">
        <v>51.9</v>
      </c>
      <c r="O68" s="3">
        <v>24.9</v>
      </c>
      <c r="P68" s="3">
        <v>25.4</v>
      </c>
      <c r="Q68" s="6">
        <v>300.83999999999997</v>
      </c>
      <c r="R68" s="5">
        <v>259</v>
      </c>
      <c r="S68" s="5">
        <v>219.3</v>
      </c>
      <c r="T68" s="5">
        <v>196.09999999999997</v>
      </c>
      <c r="U68" s="5">
        <v>152.69999999999999</v>
      </c>
      <c r="V68" s="5">
        <v>120.40000000000002</v>
      </c>
      <c r="W68" s="5">
        <v>95.8</v>
      </c>
      <c r="X68" s="5">
        <v>66.099999999999994</v>
      </c>
      <c r="Y68" s="5">
        <v>51.9</v>
      </c>
      <c r="Z68" s="5">
        <v>38.65</v>
      </c>
      <c r="AA68" s="5">
        <v>29.237500000000001</v>
      </c>
      <c r="AB68" s="5">
        <v>300.83999999999997</v>
      </c>
    </row>
    <row r="69" spans="1:28" ht="15.75" x14ac:dyDescent="0.2">
      <c r="A69" s="3">
        <v>7</v>
      </c>
      <c r="B69" s="3" t="s">
        <v>101</v>
      </c>
      <c r="C69" s="3">
        <v>133651</v>
      </c>
      <c r="D69" s="3" t="s">
        <v>18</v>
      </c>
      <c r="E69" s="3">
        <v>500</v>
      </c>
      <c r="F69" s="4">
        <v>0.2</v>
      </c>
      <c r="G69" s="3">
        <v>228.7</v>
      </c>
      <c r="H69" s="3">
        <v>193.1</v>
      </c>
      <c r="I69" s="3">
        <v>172.4</v>
      </c>
      <c r="J69" s="3">
        <v>134.5</v>
      </c>
      <c r="K69" s="3">
        <v>105.3</v>
      </c>
      <c r="L69" s="3">
        <v>83.4</v>
      </c>
      <c r="M69" s="3">
        <v>57.9</v>
      </c>
      <c r="N69" s="3">
        <v>45.8</v>
      </c>
      <c r="O69" s="3">
        <v>23.3</v>
      </c>
      <c r="P69" s="3">
        <v>23</v>
      </c>
      <c r="Q69" s="6">
        <v>265.44</v>
      </c>
      <c r="R69" s="5">
        <v>228.7</v>
      </c>
      <c r="S69" s="5">
        <v>193.1</v>
      </c>
      <c r="T69" s="5">
        <v>172.4</v>
      </c>
      <c r="U69" s="5">
        <v>134.5</v>
      </c>
      <c r="V69" s="5">
        <v>105.3</v>
      </c>
      <c r="W69" s="5">
        <v>83.4</v>
      </c>
      <c r="X69" s="5">
        <v>57.9</v>
      </c>
      <c r="Y69" s="5">
        <v>45.8</v>
      </c>
      <c r="Z69" s="5">
        <v>30.6</v>
      </c>
      <c r="AA69" s="5">
        <v>23</v>
      </c>
      <c r="AB69" s="5">
        <v>265.44</v>
      </c>
    </row>
    <row r="70" spans="1:28" ht="15.75" x14ac:dyDescent="0.2">
      <c r="A70" s="3">
        <v>7</v>
      </c>
      <c r="B70" s="3" t="s">
        <v>101</v>
      </c>
      <c r="C70" s="3">
        <v>133651</v>
      </c>
      <c r="D70" s="3" t="s">
        <v>18</v>
      </c>
      <c r="E70" s="3">
        <v>200</v>
      </c>
      <c r="F70" s="4">
        <v>0.5</v>
      </c>
      <c r="G70" s="3">
        <v>192.7</v>
      </c>
      <c r="H70" s="3">
        <v>162.1</v>
      </c>
      <c r="I70" s="3">
        <v>144.30000000000001</v>
      </c>
      <c r="J70" s="3">
        <v>113</v>
      </c>
      <c r="K70" s="3">
        <v>87.7</v>
      </c>
      <c r="L70" s="3">
        <v>69</v>
      </c>
      <c r="M70" s="3">
        <v>48.4</v>
      </c>
      <c r="N70" s="3">
        <v>38.700000000000003</v>
      </c>
      <c r="O70" s="3">
        <v>21.1</v>
      </c>
      <c r="P70" s="3">
        <v>20.100000000000001</v>
      </c>
      <c r="Q70" s="6">
        <v>223.56</v>
      </c>
      <c r="R70" s="5">
        <v>192.7</v>
      </c>
      <c r="S70" s="5">
        <v>162.1</v>
      </c>
      <c r="T70" s="5">
        <v>144.30000000000001</v>
      </c>
      <c r="U70" s="5">
        <v>113</v>
      </c>
      <c r="V70" s="5">
        <v>87.700000000000017</v>
      </c>
      <c r="W70" s="5">
        <v>69</v>
      </c>
      <c r="X70" s="5">
        <v>48.4</v>
      </c>
      <c r="Y70" s="5">
        <v>38.700000000000003</v>
      </c>
      <c r="Z70" s="5">
        <v>26.3</v>
      </c>
      <c r="AA70" s="5">
        <v>20.100000000000001</v>
      </c>
      <c r="AB70" s="5">
        <v>223.56</v>
      </c>
    </row>
    <row r="71" spans="1:28" ht="15.75" x14ac:dyDescent="0.2">
      <c r="A71" s="3">
        <v>7</v>
      </c>
      <c r="B71" s="3" t="s">
        <v>101</v>
      </c>
      <c r="C71" s="3">
        <v>133651</v>
      </c>
      <c r="D71" s="3" t="s">
        <v>18</v>
      </c>
      <c r="E71" s="3">
        <v>100</v>
      </c>
      <c r="F71" s="4">
        <v>1</v>
      </c>
      <c r="G71" s="3">
        <v>168.4</v>
      </c>
      <c r="H71" s="3">
        <v>141.1</v>
      </c>
      <c r="I71" s="3">
        <v>125.2</v>
      </c>
      <c r="J71" s="3">
        <v>98.3</v>
      </c>
      <c r="K71" s="3">
        <v>75.8</v>
      </c>
      <c r="L71" s="3">
        <v>59.5</v>
      </c>
      <c r="M71" s="3">
        <v>42.1</v>
      </c>
      <c r="N71" s="3">
        <v>33.799999999999997</v>
      </c>
      <c r="O71" s="3">
        <v>19.5</v>
      </c>
      <c r="P71" s="3">
        <v>18</v>
      </c>
      <c r="Q71" s="6">
        <v>195.11999999999998</v>
      </c>
      <c r="R71" s="5">
        <v>168.4</v>
      </c>
      <c r="S71" s="5">
        <v>141.1</v>
      </c>
      <c r="T71" s="5">
        <v>125.2</v>
      </c>
      <c r="U71" s="5">
        <v>98.3</v>
      </c>
      <c r="V71" s="5">
        <v>75.799999999999983</v>
      </c>
      <c r="W71" s="5">
        <v>59.5</v>
      </c>
      <c r="X71" s="5">
        <v>42.1</v>
      </c>
      <c r="Y71" s="5">
        <v>33.799999999999997</v>
      </c>
      <c r="Z71" s="5">
        <v>23.266666666666666</v>
      </c>
      <c r="AA71" s="5">
        <v>18</v>
      </c>
      <c r="AB71" s="5">
        <v>195.11999999999998</v>
      </c>
    </row>
    <row r="72" spans="1:28" ht="15.75" x14ac:dyDescent="0.2">
      <c r="A72" s="3">
        <v>7</v>
      </c>
      <c r="B72" s="3" t="s">
        <v>101</v>
      </c>
      <c r="C72" s="3">
        <v>133651</v>
      </c>
      <c r="D72" s="3" t="s">
        <v>18</v>
      </c>
      <c r="E72" s="3">
        <v>50</v>
      </c>
      <c r="F72" s="4">
        <v>2</v>
      </c>
      <c r="G72" s="3">
        <v>146.19999999999999</v>
      </c>
      <c r="H72" s="3">
        <v>121.9</v>
      </c>
      <c r="I72" s="3">
        <v>107.8</v>
      </c>
      <c r="J72" s="3">
        <v>84.8</v>
      </c>
      <c r="K72" s="3">
        <v>65.099999999999994</v>
      </c>
      <c r="L72" s="3">
        <v>51</v>
      </c>
      <c r="M72" s="3">
        <v>36.299999999999997</v>
      </c>
      <c r="N72" s="3">
        <v>29.4</v>
      </c>
      <c r="O72" s="3">
        <v>17.899999999999999</v>
      </c>
      <c r="P72" s="3">
        <v>16.100000000000001</v>
      </c>
      <c r="Q72" s="6">
        <v>169.08</v>
      </c>
      <c r="R72" s="5">
        <v>146.19999999999999</v>
      </c>
      <c r="S72" s="5">
        <v>121.9</v>
      </c>
      <c r="T72" s="5">
        <v>107.8</v>
      </c>
      <c r="U72" s="5">
        <v>84.8</v>
      </c>
      <c r="V72" s="5">
        <v>65.099999999999994</v>
      </c>
      <c r="W72" s="5">
        <v>51</v>
      </c>
      <c r="X72" s="5">
        <v>36.299999999999997</v>
      </c>
      <c r="Y72" s="5">
        <v>29.4</v>
      </c>
      <c r="Z72" s="5">
        <v>20.533333333333335</v>
      </c>
      <c r="AA72" s="5">
        <v>16.100000000000001</v>
      </c>
      <c r="AB72" s="5">
        <v>169.08</v>
      </c>
    </row>
    <row r="73" spans="1:28" ht="15.75" x14ac:dyDescent="0.2">
      <c r="A73" s="3">
        <v>7</v>
      </c>
      <c r="B73" s="3" t="s">
        <v>101</v>
      </c>
      <c r="C73" s="3">
        <v>133651</v>
      </c>
      <c r="D73" s="3" t="s">
        <v>18</v>
      </c>
      <c r="E73" s="3">
        <v>25</v>
      </c>
      <c r="F73" s="4">
        <v>4</v>
      </c>
      <c r="G73" s="3">
        <v>125.8</v>
      </c>
      <c r="H73" s="3">
        <v>104.3</v>
      </c>
      <c r="I73" s="3">
        <v>91.9</v>
      </c>
      <c r="J73" s="3">
        <v>72.400000000000006</v>
      </c>
      <c r="K73" s="3">
        <v>55.3</v>
      </c>
      <c r="L73" s="3">
        <v>43.3</v>
      </c>
      <c r="M73" s="3">
        <v>31.1</v>
      </c>
      <c r="N73" s="3">
        <v>25.3</v>
      </c>
      <c r="O73" s="3">
        <v>16.3</v>
      </c>
      <c r="P73" s="3">
        <v>14.2</v>
      </c>
      <c r="Q73" s="6">
        <v>145.19999999999999</v>
      </c>
      <c r="R73" s="5">
        <v>125.8</v>
      </c>
      <c r="S73" s="5">
        <v>104.3</v>
      </c>
      <c r="T73" s="5">
        <v>91.9</v>
      </c>
      <c r="U73" s="5">
        <v>72.400000000000006</v>
      </c>
      <c r="V73" s="5">
        <v>55.3</v>
      </c>
      <c r="W73" s="5">
        <v>43.3</v>
      </c>
      <c r="X73" s="5">
        <v>31.1</v>
      </c>
      <c r="Y73" s="5">
        <v>25.3</v>
      </c>
      <c r="Z73" s="5">
        <v>17.899999999999999</v>
      </c>
      <c r="AA73" s="5">
        <v>14.2</v>
      </c>
      <c r="AB73" s="5">
        <v>145.19999999999999</v>
      </c>
    </row>
    <row r="74" spans="1:28" ht="15.75" x14ac:dyDescent="0.2">
      <c r="A74" s="3">
        <v>7</v>
      </c>
      <c r="B74" s="3" t="s">
        <v>101</v>
      </c>
      <c r="C74" s="3">
        <v>133651</v>
      </c>
      <c r="D74" s="3" t="s">
        <v>18</v>
      </c>
      <c r="E74" s="3">
        <v>20</v>
      </c>
      <c r="F74" s="4">
        <v>5</v>
      </c>
      <c r="G74" s="3">
        <v>119.6</v>
      </c>
      <c r="H74" s="3">
        <v>99</v>
      </c>
      <c r="I74" s="3">
        <v>87.1</v>
      </c>
      <c r="J74" s="3">
        <v>68.599999999999994</v>
      </c>
      <c r="K74" s="3">
        <v>52.3</v>
      </c>
      <c r="L74" s="3">
        <v>41</v>
      </c>
      <c r="M74" s="3">
        <v>29.5</v>
      </c>
      <c r="N74" s="3">
        <v>24.1</v>
      </c>
      <c r="O74" s="3">
        <v>15.8</v>
      </c>
      <c r="P74" s="3">
        <v>13.6</v>
      </c>
      <c r="Q74" s="6">
        <v>138</v>
      </c>
      <c r="R74" s="5">
        <v>119.59999999999998</v>
      </c>
      <c r="S74" s="5">
        <v>99</v>
      </c>
      <c r="T74" s="5">
        <v>87.1</v>
      </c>
      <c r="U74" s="5">
        <v>68.599999999999994</v>
      </c>
      <c r="V74" s="5">
        <v>52.29999999999999</v>
      </c>
      <c r="W74" s="5">
        <v>41</v>
      </c>
      <c r="X74" s="5">
        <v>29.5</v>
      </c>
      <c r="Y74" s="5">
        <v>24.1</v>
      </c>
      <c r="Z74" s="5">
        <v>17.100000000000001</v>
      </c>
      <c r="AA74" s="5">
        <v>13.6</v>
      </c>
      <c r="AB74" s="5">
        <v>138</v>
      </c>
    </row>
    <row r="75" spans="1:28" ht="15.75" x14ac:dyDescent="0.2">
      <c r="A75" s="3">
        <v>7</v>
      </c>
      <c r="B75" s="3" t="s">
        <v>101</v>
      </c>
      <c r="C75" s="3">
        <v>133651</v>
      </c>
      <c r="D75" s="3" t="s">
        <v>18</v>
      </c>
      <c r="E75" s="3">
        <v>10</v>
      </c>
      <c r="F75" s="4">
        <v>10</v>
      </c>
      <c r="G75" s="3">
        <v>101.3</v>
      </c>
      <c r="H75" s="3">
        <v>83.2</v>
      </c>
      <c r="I75" s="3">
        <v>72.8</v>
      </c>
      <c r="J75" s="3">
        <v>57.4</v>
      </c>
      <c r="K75" s="3">
        <v>43.6</v>
      </c>
      <c r="L75" s="3">
        <v>34.299999999999997</v>
      </c>
      <c r="M75" s="3">
        <v>24.9</v>
      </c>
      <c r="N75" s="3">
        <v>20.399999999999999</v>
      </c>
      <c r="O75" s="3">
        <v>14.1</v>
      </c>
      <c r="P75" s="3">
        <v>11.9</v>
      </c>
      <c r="Q75" s="6">
        <v>116.39999999999999</v>
      </c>
      <c r="R75" s="5">
        <v>101.3</v>
      </c>
      <c r="S75" s="5">
        <v>83.2</v>
      </c>
      <c r="T75" s="5">
        <v>72.8</v>
      </c>
      <c r="U75" s="5">
        <v>57.4</v>
      </c>
      <c r="V75" s="5">
        <v>43.600000000000009</v>
      </c>
      <c r="W75" s="5">
        <v>34.299999999999997</v>
      </c>
      <c r="X75" s="5">
        <v>24.9</v>
      </c>
      <c r="Y75" s="5">
        <v>20.399999999999999</v>
      </c>
      <c r="Z75" s="5">
        <v>14.1</v>
      </c>
      <c r="AA75" s="5">
        <v>11.9</v>
      </c>
      <c r="AB75" s="5">
        <v>116.39999999999999</v>
      </c>
    </row>
    <row r="76" spans="1:28" ht="15.75" x14ac:dyDescent="0.2">
      <c r="A76" s="3">
        <v>7</v>
      </c>
      <c r="B76" s="3" t="s">
        <v>101</v>
      </c>
      <c r="C76" s="3">
        <v>133651</v>
      </c>
      <c r="D76" s="3" t="s">
        <v>18</v>
      </c>
      <c r="E76" s="3">
        <v>5</v>
      </c>
      <c r="F76" s="4">
        <v>20</v>
      </c>
      <c r="G76" s="3">
        <v>84</v>
      </c>
      <c r="H76" s="3">
        <v>68.3</v>
      </c>
      <c r="I76" s="3">
        <v>59.3</v>
      </c>
      <c r="J76" s="3">
        <v>46.8</v>
      </c>
      <c r="K76" s="3">
        <v>35.5</v>
      </c>
      <c r="L76" s="3">
        <v>28.1</v>
      </c>
      <c r="M76" s="3">
        <v>20.6</v>
      </c>
      <c r="N76" s="3">
        <v>16.899999999999999</v>
      </c>
      <c r="O76" s="3">
        <v>12.3</v>
      </c>
      <c r="P76" s="3">
        <v>10.1</v>
      </c>
      <c r="Q76" s="6">
        <v>96</v>
      </c>
      <c r="R76" s="5">
        <v>84</v>
      </c>
      <c r="S76" s="5">
        <v>68.3</v>
      </c>
      <c r="T76" s="5">
        <v>59.3</v>
      </c>
      <c r="U76" s="5">
        <v>46.8</v>
      </c>
      <c r="V76" s="5">
        <v>35.5</v>
      </c>
      <c r="W76" s="5">
        <v>28.1</v>
      </c>
      <c r="X76" s="5">
        <v>20.600000000000005</v>
      </c>
      <c r="Y76" s="5">
        <v>16.899999999999999</v>
      </c>
      <c r="Z76" s="5">
        <v>12.300000000000002</v>
      </c>
      <c r="AA76" s="5">
        <v>10.1</v>
      </c>
      <c r="AB76" s="5">
        <v>96</v>
      </c>
    </row>
    <row r="77" spans="1:28" ht="15.75" x14ac:dyDescent="0.2">
      <c r="A77" s="3">
        <v>7</v>
      </c>
      <c r="B77" s="3" t="s">
        <v>101</v>
      </c>
      <c r="C77" s="3">
        <v>133651</v>
      </c>
      <c r="D77" s="3" t="s">
        <v>18</v>
      </c>
      <c r="E77" s="3">
        <v>2</v>
      </c>
      <c r="F77" s="4">
        <v>50</v>
      </c>
      <c r="G77" s="3">
        <v>61.3</v>
      </c>
      <c r="H77" s="3">
        <v>48.7</v>
      </c>
      <c r="I77" s="3">
        <v>41.7</v>
      </c>
      <c r="J77" s="3">
        <v>32.700000000000003</v>
      </c>
      <c r="K77" s="3">
        <v>25</v>
      </c>
      <c r="L77" s="3">
        <v>20.2</v>
      </c>
      <c r="M77" s="3">
        <v>15.1</v>
      </c>
      <c r="N77" s="3">
        <v>12.3</v>
      </c>
      <c r="O77" s="3">
        <v>9.6</v>
      </c>
      <c r="P77" s="3">
        <v>7.6</v>
      </c>
      <c r="Q77" s="6">
        <v>69.12</v>
      </c>
      <c r="R77" s="5">
        <v>61.3</v>
      </c>
      <c r="S77" s="5">
        <v>48.7</v>
      </c>
      <c r="T77" s="5">
        <v>41.7</v>
      </c>
      <c r="U77" s="5">
        <v>32.700000000000003</v>
      </c>
      <c r="V77" s="5">
        <v>25</v>
      </c>
      <c r="W77" s="5">
        <v>20.2</v>
      </c>
      <c r="X77" s="5">
        <v>15.1</v>
      </c>
      <c r="Y77" s="5">
        <v>12.3</v>
      </c>
      <c r="Z77" s="5">
        <v>9.6</v>
      </c>
      <c r="AA77" s="5">
        <v>7.5999999999999988</v>
      </c>
      <c r="AB77" s="5">
        <v>69.12</v>
      </c>
    </row>
    <row r="78" spans="1:28" ht="15.75" x14ac:dyDescent="0.2">
      <c r="A78" s="3">
        <v>7</v>
      </c>
      <c r="B78" s="3" t="s">
        <v>101</v>
      </c>
      <c r="C78" s="3">
        <v>133651</v>
      </c>
      <c r="D78" s="3" t="s">
        <v>18</v>
      </c>
      <c r="E78" s="3">
        <v>1.01</v>
      </c>
      <c r="F78" s="7">
        <v>99</v>
      </c>
      <c r="G78" s="3">
        <v>33.200000000000003</v>
      </c>
      <c r="H78" s="3">
        <v>24.5</v>
      </c>
      <c r="I78" s="3">
        <v>19.899999999999999</v>
      </c>
      <c r="J78" s="3">
        <v>15.2</v>
      </c>
      <c r="K78" s="3">
        <v>12.3</v>
      </c>
      <c r="L78" s="3">
        <v>11</v>
      </c>
      <c r="M78" s="3">
        <v>8.5</v>
      </c>
      <c r="N78" s="3">
        <v>6.6</v>
      </c>
      <c r="O78" s="3">
        <v>5</v>
      </c>
      <c r="P78" s="3">
        <v>4.0999999999999996</v>
      </c>
      <c r="Q78" s="6">
        <v>35.76</v>
      </c>
      <c r="R78" s="5">
        <v>33.200000000000003</v>
      </c>
      <c r="S78" s="5">
        <v>24.5</v>
      </c>
      <c r="T78" s="5">
        <v>19.899999999999999</v>
      </c>
      <c r="U78" s="5">
        <v>15.199999999999998</v>
      </c>
      <c r="V78" s="5">
        <v>12.300000000000002</v>
      </c>
      <c r="W78" s="5">
        <v>11</v>
      </c>
      <c r="X78" s="5">
        <v>8.5</v>
      </c>
      <c r="Y78" s="5">
        <v>6.6</v>
      </c>
      <c r="Z78" s="5">
        <v>5</v>
      </c>
      <c r="AA78" s="5">
        <v>4.0999999999999996</v>
      </c>
      <c r="AB78" s="5">
        <v>35.76</v>
      </c>
    </row>
    <row r="79" spans="1:28" ht="15.75" x14ac:dyDescent="0.2">
      <c r="A79" s="3">
        <v>8</v>
      </c>
      <c r="B79" s="3" t="s">
        <v>100</v>
      </c>
      <c r="C79" s="3">
        <v>320500</v>
      </c>
      <c r="D79" s="3" t="s">
        <v>3</v>
      </c>
      <c r="E79" s="3">
        <v>1000</v>
      </c>
      <c r="F79" s="4">
        <v>0.1</v>
      </c>
      <c r="G79" s="3">
        <v>156</v>
      </c>
      <c r="H79" s="3">
        <v>115.1</v>
      </c>
      <c r="I79" s="3">
        <v>96.3</v>
      </c>
      <c r="J79" s="3">
        <v>84.1</v>
      </c>
      <c r="K79" s="3">
        <v>54</v>
      </c>
      <c r="L79" s="3">
        <v>48.8</v>
      </c>
      <c r="M79" s="3">
        <v>37.9</v>
      </c>
      <c r="N79" s="3">
        <v>33.6</v>
      </c>
      <c r="O79" s="3">
        <v>23.6</v>
      </c>
      <c r="P79" s="3">
        <v>22</v>
      </c>
      <c r="Q79" s="6">
        <v>147.804</v>
      </c>
      <c r="R79" s="5">
        <v>156</v>
      </c>
      <c r="S79" s="5">
        <v>115.1</v>
      </c>
      <c r="T79" s="5">
        <v>96.3</v>
      </c>
      <c r="U79" s="5">
        <v>84.1</v>
      </c>
      <c r="V79" s="5">
        <v>60.56666666666667</v>
      </c>
      <c r="W79" s="5">
        <v>48.8</v>
      </c>
      <c r="X79" s="5">
        <v>37.899999999999991</v>
      </c>
      <c r="Y79" s="5">
        <v>33.6</v>
      </c>
      <c r="Z79" s="5">
        <v>23.600000000000005</v>
      </c>
      <c r="AA79" s="5">
        <v>22</v>
      </c>
      <c r="AB79" s="5">
        <v>147.804</v>
      </c>
    </row>
    <row r="80" spans="1:28" ht="15.75" x14ac:dyDescent="0.2">
      <c r="A80" s="3">
        <v>8</v>
      </c>
      <c r="B80" s="3" t="s">
        <v>100</v>
      </c>
      <c r="C80" s="3">
        <v>320500</v>
      </c>
      <c r="D80" s="3" t="s">
        <v>3</v>
      </c>
      <c r="E80" s="3">
        <v>500</v>
      </c>
      <c r="F80" s="4">
        <v>0.2</v>
      </c>
      <c r="G80" s="3">
        <v>137.6</v>
      </c>
      <c r="H80" s="3">
        <v>103</v>
      </c>
      <c r="I80" s="3">
        <v>86.4</v>
      </c>
      <c r="J80" s="3">
        <v>74.3</v>
      </c>
      <c r="K80" s="3">
        <v>48.3</v>
      </c>
      <c r="L80" s="3">
        <v>43.1</v>
      </c>
      <c r="M80" s="3">
        <v>33.700000000000003</v>
      </c>
      <c r="N80" s="3">
        <v>29.5</v>
      </c>
      <c r="O80" s="3">
        <v>21.1</v>
      </c>
      <c r="P80" s="3">
        <v>19.3</v>
      </c>
      <c r="Q80" s="6">
        <v>134.47</v>
      </c>
      <c r="R80" s="5">
        <v>137.6</v>
      </c>
      <c r="S80" s="5">
        <v>103</v>
      </c>
      <c r="T80" s="5">
        <v>86.4</v>
      </c>
      <c r="U80" s="5">
        <v>74.3</v>
      </c>
      <c r="V80" s="5">
        <v>53.5</v>
      </c>
      <c r="W80" s="5">
        <v>43.1</v>
      </c>
      <c r="X80" s="5">
        <v>33.70000000000001</v>
      </c>
      <c r="Y80" s="5">
        <v>29.5</v>
      </c>
      <c r="Z80" s="5">
        <v>21.1</v>
      </c>
      <c r="AA80" s="5">
        <v>19.3</v>
      </c>
      <c r="AB80" s="5">
        <v>134.47</v>
      </c>
    </row>
    <row r="81" spans="1:28" ht="15.75" x14ac:dyDescent="0.2">
      <c r="A81" s="3">
        <v>8</v>
      </c>
      <c r="B81" s="3" t="s">
        <v>100</v>
      </c>
      <c r="C81" s="3">
        <v>320500</v>
      </c>
      <c r="D81" s="3" t="s">
        <v>3</v>
      </c>
      <c r="E81" s="3">
        <v>200</v>
      </c>
      <c r="F81" s="4">
        <v>0.5</v>
      </c>
      <c r="G81" s="3">
        <v>115.9</v>
      </c>
      <c r="H81" s="3">
        <v>88.4</v>
      </c>
      <c r="I81" s="3">
        <v>74.3</v>
      </c>
      <c r="J81" s="3">
        <v>62.6</v>
      </c>
      <c r="K81" s="3">
        <v>41.4</v>
      </c>
      <c r="L81" s="3">
        <v>36.299999999999997</v>
      </c>
      <c r="M81" s="3">
        <v>28.6</v>
      </c>
      <c r="N81" s="3">
        <v>24.8</v>
      </c>
      <c r="O81" s="3">
        <v>18</v>
      </c>
      <c r="P81" s="3">
        <v>16.2</v>
      </c>
      <c r="Q81" s="6">
        <v>117.85899999999998</v>
      </c>
      <c r="R81" s="5">
        <v>115.90000000000002</v>
      </c>
      <c r="S81" s="5">
        <v>88.4</v>
      </c>
      <c r="T81" s="5">
        <v>74.3</v>
      </c>
      <c r="U81" s="5">
        <v>62.600000000000009</v>
      </c>
      <c r="V81" s="5">
        <v>45.066666666666663</v>
      </c>
      <c r="W81" s="5">
        <v>36.299999999999997</v>
      </c>
      <c r="X81" s="5">
        <v>28.6</v>
      </c>
      <c r="Y81" s="5">
        <v>24.8</v>
      </c>
      <c r="Z81" s="5">
        <v>18</v>
      </c>
      <c r="AA81" s="5">
        <v>16.2</v>
      </c>
      <c r="AB81" s="5">
        <v>117.85899999999998</v>
      </c>
    </row>
    <row r="82" spans="1:28" ht="15.75" x14ac:dyDescent="0.2">
      <c r="A82" s="3">
        <v>8</v>
      </c>
      <c r="B82" s="3" t="s">
        <v>100</v>
      </c>
      <c r="C82" s="3">
        <v>320500</v>
      </c>
      <c r="D82" s="3" t="s">
        <v>3</v>
      </c>
      <c r="E82" s="3">
        <v>100</v>
      </c>
      <c r="F82" s="4">
        <v>1</v>
      </c>
      <c r="G82" s="3">
        <v>101.2</v>
      </c>
      <c r="H82" s="3">
        <v>78.2</v>
      </c>
      <c r="I82" s="3">
        <v>65.900000000000006</v>
      </c>
      <c r="J82" s="3">
        <v>54.6</v>
      </c>
      <c r="K82" s="3">
        <v>36.6</v>
      </c>
      <c r="L82" s="3">
        <v>31.8</v>
      </c>
      <c r="M82" s="3">
        <v>25.1</v>
      </c>
      <c r="N82" s="3">
        <v>21.6</v>
      </c>
      <c r="O82" s="3">
        <v>15.8</v>
      </c>
      <c r="P82" s="3">
        <v>14.1</v>
      </c>
      <c r="Q82" s="6">
        <v>106.107</v>
      </c>
      <c r="R82" s="5">
        <v>101.2</v>
      </c>
      <c r="S82" s="5">
        <v>78.2</v>
      </c>
      <c r="T82" s="5">
        <v>65.900000000000006</v>
      </c>
      <c r="U82" s="5">
        <v>54.6</v>
      </c>
      <c r="V82" s="5">
        <v>36.6</v>
      </c>
      <c r="W82" s="5">
        <v>31.8</v>
      </c>
      <c r="X82" s="5">
        <v>25.1</v>
      </c>
      <c r="Y82" s="5">
        <v>21.6</v>
      </c>
      <c r="Z82" s="5">
        <v>15.800000000000002</v>
      </c>
      <c r="AA82" s="5">
        <v>14.1</v>
      </c>
      <c r="AB82" s="5">
        <v>106.107</v>
      </c>
    </row>
    <row r="83" spans="1:28" ht="15.75" x14ac:dyDescent="0.2">
      <c r="A83" s="3">
        <v>8</v>
      </c>
      <c r="B83" s="3" t="s">
        <v>100</v>
      </c>
      <c r="C83" s="3">
        <v>320500</v>
      </c>
      <c r="D83" s="3" t="s">
        <v>3</v>
      </c>
      <c r="E83" s="3">
        <v>50</v>
      </c>
      <c r="F83" s="4">
        <v>2</v>
      </c>
      <c r="G83" s="3">
        <v>87.9</v>
      </c>
      <c r="H83" s="3">
        <v>68.7</v>
      </c>
      <c r="I83" s="3">
        <v>57.9</v>
      </c>
      <c r="J83" s="3">
        <v>47.3</v>
      </c>
      <c r="K83" s="3">
        <v>32.200000000000003</v>
      </c>
      <c r="L83" s="3">
        <v>27.6</v>
      </c>
      <c r="M83" s="3">
        <v>21.9</v>
      </c>
      <c r="N83" s="3">
        <v>18.7</v>
      </c>
      <c r="O83" s="3">
        <v>13.9</v>
      </c>
      <c r="P83" s="3">
        <v>12.2</v>
      </c>
      <c r="Q83" s="6">
        <v>94.807000000000002</v>
      </c>
      <c r="R83" s="5">
        <v>87.9</v>
      </c>
      <c r="S83" s="5">
        <v>68.7</v>
      </c>
      <c r="T83" s="5">
        <v>57.9</v>
      </c>
      <c r="U83" s="5">
        <v>47.3</v>
      </c>
      <c r="V83" s="5">
        <v>32.200000000000003</v>
      </c>
      <c r="W83" s="5">
        <v>27.6</v>
      </c>
      <c r="X83" s="5">
        <v>21.9</v>
      </c>
      <c r="Y83" s="5">
        <v>18.7</v>
      </c>
      <c r="Z83" s="5">
        <v>13.899999999999997</v>
      </c>
      <c r="AA83" s="5">
        <v>12.2</v>
      </c>
      <c r="AB83" s="5">
        <v>94.807000000000002</v>
      </c>
    </row>
    <row r="84" spans="1:28" ht="15.75" x14ac:dyDescent="0.2">
      <c r="A84" s="3">
        <v>8</v>
      </c>
      <c r="B84" s="3" t="s">
        <v>100</v>
      </c>
      <c r="C84" s="3">
        <v>320500</v>
      </c>
      <c r="D84" s="3" t="s">
        <v>3</v>
      </c>
      <c r="E84" s="3">
        <v>25</v>
      </c>
      <c r="F84" s="4">
        <v>4</v>
      </c>
      <c r="G84" s="3">
        <v>75.7</v>
      </c>
      <c r="H84" s="3">
        <v>59.8</v>
      </c>
      <c r="I84" s="3">
        <v>50.5</v>
      </c>
      <c r="J84" s="3">
        <v>40.6</v>
      </c>
      <c r="K84" s="3">
        <v>28.1</v>
      </c>
      <c r="L84" s="3">
        <v>23.8</v>
      </c>
      <c r="M84" s="3">
        <v>19</v>
      </c>
      <c r="N84" s="3">
        <v>16</v>
      </c>
      <c r="O84" s="3">
        <v>12</v>
      </c>
      <c r="P84" s="3">
        <v>10.5</v>
      </c>
      <c r="Q84" s="6">
        <v>83.845999999999989</v>
      </c>
      <c r="R84" s="5">
        <v>75.7</v>
      </c>
      <c r="S84" s="5">
        <v>59.8</v>
      </c>
      <c r="T84" s="5">
        <v>50.499999999999993</v>
      </c>
      <c r="U84" s="5">
        <v>40.6</v>
      </c>
      <c r="V84" s="5">
        <v>28.100000000000005</v>
      </c>
      <c r="W84" s="5">
        <v>23.8</v>
      </c>
      <c r="X84" s="5">
        <v>19</v>
      </c>
      <c r="Y84" s="5">
        <v>16</v>
      </c>
      <c r="Z84" s="5">
        <v>12</v>
      </c>
      <c r="AA84" s="5">
        <v>10.5</v>
      </c>
      <c r="AB84" s="5">
        <v>83.845999999999989</v>
      </c>
    </row>
    <row r="85" spans="1:28" ht="15.75" x14ac:dyDescent="0.2">
      <c r="A85" s="3">
        <v>8</v>
      </c>
      <c r="B85" s="3" t="s">
        <v>100</v>
      </c>
      <c r="C85" s="3">
        <v>320500</v>
      </c>
      <c r="D85" s="3" t="s">
        <v>3</v>
      </c>
      <c r="E85" s="3">
        <v>20</v>
      </c>
      <c r="F85" s="4">
        <v>5</v>
      </c>
      <c r="G85" s="3">
        <v>72</v>
      </c>
      <c r="H85" s="3">
        <v>57.1</v>
      </c>
      <c r="I85" s="3">
        <v>48.2</v>
      </c>
      <c r="J85" s="3">
        <v>38.5</v>
      </c>
      <c r="K85" s="3">
        <v>26.8</v>
      </c>
      <c r="L85" s="3">
        <v>22.6</v>
      </c>
      <c r="M85" s="3">
        <v>18</v>
      </c>
      <c r="N85" s="3">
        <v>15.2</v>
      </c>
      <c r="O85" s="3">
        <v>11.5</v>
      </c>
      <c r="P85" s="3">
        <v>10</v>
      </c>
      <c r="Q85" s="6">
        <v>80.455999999999989</v>
      </c>
      <c r="R85" s="5">
        <v>72</v>
      </c>
      <c r="S85" s="5">
        <v>57.1</v>
      </c>
      <c r="T85" s="5">
        <v>48.2</v>
      </c>
      <c r="U85" s="5">
        <v>38.5</v>
      </c>
      <c r="V85" s="5">
        <v>26.799999999999994</v>
      </c>
      <c r="W85" s="5">
        <v>22.6</v>
      </c>
      <c r="X85" s="5">
        <v>18</v>
      </c>
      <c r="Y85" s="5">
        <v>15.199999999999998</v>
      </c>
      <c r="Z85" s="5">
        <v>11.5</v>
      </c>
      <c r="AA85" s="5">
        <v>10</v>
      </c>
      <c r="AB85" s="5">
        <v>80.455999999999989</v>
      </c>
    </row>
    <row r="86" spans="1:28" ht="15.75" x14ac:dyDescent="0.2">
      <c r="A86" s="3">
        <v>8</v>
      </c>
      <c r="B86" s="3" t="s">
        <v>100</v>
      </c>
      <c r="C86" s="3">
        <v>320500</v>
      </c>
      <c r="D86" s="3" t="s">
        <v>3</v>
      </c>
      <c r="E86" s="3">
        <v>10</v>
      </c>
      <c r="F86" s="4">
        <v>10</v>
      </c>
      <c r="G86" s="3">
        <v>61</v>
      </c>
      <c r="H86" s="3">
        <v>48.8</v>
      </c>
      <c r="I86" s="3">
        <v>41.2</v>
      </c>
      <c r="J86" s="3">
        <v>32.5</v>
      </c>
      <c r="K86" s="3">
        <v>23</v>
      </c>
      <c r="L86" s="3">
        <v>19.2</v>
      </c>
      <c r="M86" s="3">
        <v>15.4</v>
      </c>
      <c r="N86" s="3">
        <v>12.9</v>
      </c>
      <c r="O86" s="3">
        <v>9.8000000000000007</v>
      </c>
      <c r="P86" s="3">
        <v>8.4</v>
      </c>
      <c r="Q86" s="6">
        <v>69.946999999999989</v>
      </c>
      <c r="R86" s="5">
        <v>61</v>
      </c>
      <c r="S86" s="5">
        <v>48.8</v>
      </c>
      <c r="T86" s="5">
        <v>41.2</v>
      </c>
      <c r="U86" s="5">
        <v>32.5</v>
      </c>
      <c r="V86" s="5">
        <v>23</v>
      </c>
      <c r="W86" s="5">
        <v>19.2</v>
      </c>
      <c r="X86" s="5">
        <v>15.399999999999997</v>
      </c>
      <c r="Y86" s="5">
        <v>12.9</v>
      </c>
      <c r="Z86" s="5">
        <v>9.8000000000000025</v>
      </c>
      <c r="AA86" s="5">
        <v>8.4</v>
      </c>
      <c r="AB86" s="5">
        <v>69.946999999999989</v>
      </c>
    </row>
    <row r="87" spans="1:28" ht="15.75" x14ac:dyDescent="0.2">
      <c r="A87" s="3">
        <v>8</v>
      </c>
      <c r="B87" s="3" t="s">
        <v>100</v>
      </c>
      <c r="C87" s="3">
        <v>320500</v>
      </c>
      <c r="D87" s="3" t="s">
        <v>3</v>
      </c>
      <c r="E87" s="3">
        <v>5</v>
      </c>
      <c r="F87" s="4">
        <v>20</v>
      </c>
      <c r="G87" s="3">
        <v>50.7</v>
      </c>
      <c r="H87" s="3">
        <v>40.799999999999997</v>
      </c>
      <c r="I87" s="3">
        <v>34.299999999999997</v>
      </c>
      <c r="J87" s="3">
        <v>26.7</v>
      </c>
      <c r="K87" s="3">
        <v>19.3</v>
      </c>
      <c r="L87" s="3">
        <v>16</v>
      </c>
      <c r="M87" s="3">
        <v>12.8</v>
      </c>
      <c r="N87" s="3">
        <v>10.6</v>
      </c>
      <c r="O87" s="3">
        <v>8.1999999999999993</v>
      </c>
      <c r="P87" s="3">
        <v>7</v>
      </c>
      <c r="Q87" s="6">
        <v>59.550999999999995</v>
      </c>
      <c r="R87" s="5">
        <v>50.7</v>
      </c>
      <c r="S87" s="5">
        <v>40.799999999999997</v>
      </c>
      <c r="T87" s="5">
        <v>34.299999999999997</v>
      </c>
      <c r="U87" s="5">
        <v>26.7</v>
      </c>
      <c r="V87" s="5">
        <v>19.3</v>
      </c>
      <c r="W87" s="5">
        <v>16</v>
      </c>
      <c r="X87" s="5">
        <v>12.800000000000002</v>
      </c>
      <c r="Y87" s="5">
        <v>10.6</v>
      </c>
      <c r="Z87" s="5">
        <v>8.1999999999999993</v>
      </c>
      <c r="AA87" s="5">
        <v>7</v>
      </c>
      <c r="AB87" s="5">
        <v>59.550999999999995</v>
      </c>
    </row>
    <row r="88" spans="1:28" ht="15.75" x14ac:dyDescent="0.2">
      <c r="A88" s="3">
        <v>8</v>
      </c>
      <c r="B88" s="3" t="s">
        <v>100</v>
      </c>
      <c r="C88" s="3">
        <v>320500</v>
      </c>
      <c r="D88" s="3" t="s">
        <v>3</v>
      </c>
      <c r="E88" s="3">
        <v>2</v>
      </c>
      <c r="F88" s="4">
        <v>50</v>
      </c>
      <c r="G88" s="3">
        <v>37.299999999999997</v>
      </c>
      <c r="H88" s="3">
        <v>29.8</v>
      </c>
      <c r="I88" s="3">
        <v>24.9</v>
      </c>
      <c r="J88" s="3">
        <v>19.100000000000001</v>
      </c>
      <c r="K88" s="3">
        <v>14.3</v>
      </c>
      <c r="L88" s="3">
        <v>11.7</v>
      </c>
      <c r="M88" s="3">
        <v>9.4</v>
      </c>
      <c r="N88" s="3">
        <v>7.8</v>
      </c>
      <c r="O88" s="3">
        <v>6.1</v>
      </c>
      <c r="P88" s="3">
        <v>5.0999999999999996</v>
      </c>
      <c r="Q88" s="6">
        <v>44.521999999999991</v>
      </c>
      <c r="R88" s="5">
        <v>37.299999999999997</v>
      </c>
      <c r="S88" s="5">
        <v>29.8</v>
      </c>
      <c r="T88" s="5">
        <v>24.9</v>
      </c>
      <c r="U88" s="5">
        <v>19.100000000000001</v>
      </c>
      <c r="V88" s="5">
        <v>14.3</v>
      </c>
      <c r="W88" s="5">
        <v>11.7</v>
      </c>
      <c r="X88" s="5">
        <v>9.4000000000000021</v>
      </c>
      <c r="Y88" s="5">
        <v>7.8000000000000007</v>
      </c>
      <c r="Z88" s="5">
        <v>6.0999999999999988</v>
      </c>
      <c r="AA88" s="5">
        <v>5.0999999999999996</v>
      </c>
      <c r="AB88" s="5">
        <v>44.521999999999991</v>
      </c>
    </row>
    <row r="89" spans="1:28" ht="15.75" x14ac:dyDescent="0.2">
      <c r="A89" s="3">
        <v>8</v>
      </c>
      <c r="B89" s="3" t="s">
        <v>100</v>
      </c>
      <c r="C89" s="3">
        <v>320500</v>
      </c>
      <c r="D89" s="3" t="s">
        <v>3</v>
      </c>
      <c r="E89" s="3">
        <v>1.01</v>
      </c>
      <c r="F89" s="7">
        <v>99</v>
      </c>
      <c r="G89" s="3">
        <v>20.8</v>
      </c>
      <c r="H89" s="3">
        <v>15.3</v>
      </c>
      <c r="I89" s="3">
        <v>12.2</v>
      </c>
      <c r="J89" s="3">
        <v>9.6999999999999993</v>
      </c>
      <c r="K89" s="3">
        <v>7.7</v>
      </c>
      <c r="L89" s="3">
        <v>6.6</v>
      </c>
      <c r="M89" s="3">
        <v>5</v>
      </c>
      <c r="N89" s="3">
        <v>4.3</v>
      </c>
      <c r="O89" s="3">
        <v>3.4</v>
      </c>
      <c r="P89" s="3">
        <v>2.9</v>
      </c>
      <c r="Q89" s="6">
        <v>22.825999999999997</v>
      </c>
      <c r="R89" s="5">
        <v>20.8</v>
      </c>
      <c r="S89" s="5">
        <v>15.3</v>
      </c>
      <c r="T89" s="5">
        <v>12.2</v>
      </c>
      <c r="U89" s="5">
        <v>9.6999999999999993</v>
      </c>
      <c r="V89" s="5">
        <v>7.6999999999999984</v>
      </c>
      <c r="W89" s="5">
        <v>6.6</v>
      </c>
      <c r="X89" s="5">
        <v>5</v>
      </c>
      <c r="Y89" s="5">
        <v>4.3</v>
      </c>
      <c r="Z89" s="5">
        <v>3.4</v>
      </c>
      <c r="AA89" s="5">
        <v>2.9</v>
      </c>
      <c r="AB89" s="5">
        <v>22.825999999999997</v>
      </c>
    </row>
    <row r="90" spans="1:28" ht="15.75" x14ac:dyDescent="0.2">
      <c r="A90" s="3">
        <v>9</v>
      </c>
      <c r="B90" s="3" t="s">
        <v>108</v>
      </c>
      <c r="C90" s="3">
        <v>216101</v>
      </c>
      <c r="D90" s="3" t="s">
        <v>8</v>
      </c>
      <c r="E90" s="3">
        <v>1000</v>
      </c>
      <c r="F90" s="4">
        <v>0.1</v>
      </c>
      <c r="G90" s="3">
        <v>227</v>
      </c>
      <c r="H90" s="3">
        <v>184.1</v>
      </c>
      <c r="I90" s="3">
        <v>150.4</v>
      </c>
      <c r="J90" s="3">
        <v>115.6</v>
      </c>
      <c r="K90" s="3">
        <v>83.2</v>
      </c>
      <c r="L90" s="3">
        <v>64.7</v>
      </c>
      <c r="M90" s="3">
        <v>44.8</v>
      </c>
      <c r="N90" s="3">
        <v>32.5</v>
      </c>
      <c r="O90" s="3">
        <v>21.8</v>
      </c>
      <c r="P90" s="3">
        <v>19.7</v>
      </c>
      <c r="Q90" s="6">
        <v>180.23499999999999</v>
      </c>
      <c r="R90" s="5">
        <v>226.99999999999994</v>
      </c>
      <c r="S90" s="5">
        <v>184.1</v>
      </c>
      <c r="T90" s="5">
        <v>150.40000000000003</v>
      </c>
      <c r="U90" s="5">
        <v>115.6</v>
      </c>
      <c r="V90" s="5">
        <v>83.200000000000017</v>
      </c>
      <c r="W90" s="5">
        <v>64.7</v>
      </c>
      <c r="X90" s="5">
        <v>44.79999999999999</v>
      </c>
      <c r="Y90" s="5">
        <v>34.099999999999994</v>
      </c>
      <c r="Z90" s="5">
        <v>24.183333333333334</v>
      </c>
      <c r="AA90" s="5">
        <v>19.7</v>
      </c>
      <c r="AB90" s="5">
        <v>180.23499999999999</v>
      </c>
    </row>
    <row r="91" spans="1:28" ht="15.75" x14ac:dyDescent="0.2">
      <c r="A91" s="3">
        <v>9</v>
      </c>
      <c r="B91" s="3" t="s">
        <v>108</v>
      </c>
      <c r="C91" s="3">
        <v>216101</v>
      </c>
      <c r="D91" s="3" t="s">
        <v>8</v>
      </c>
      <c r="E91" s="3">
        <v>500</v>
      </c>
      <c r="F91" s="4">
        <v>0.2</v>
      </c>
      <c r="G91" s="3">
        <v>199.8</v>
      </c>
      <c r="H91" s="3">
        <v>163.30000000000001</v>
      </c>
      <c r="I91" s="3">
        <v>134.30000000000001</v>
      </c>
      <c r="J91" s="3">
        <v>103.2</v>
      </c>
      <c r="K91" s="3">
        <v>73.900000000000006</v>
      </c>
      <c r="L91" s="3">
        <v>57.3</v>
      </c>
      <c r="M91" s="3">
        <v>39.6</v>
      </c>
      <c r="N91" s="3">
        <v>29.1</v>
      </c>
      <c r="O91" s="3">
        <v>19.7</v>
      </c>
      <c r="P91" s="3">
        <v>17.600000000000001</v>
      </c>
      <c r="Q91" s="6">
        <v>162.042</v>
      </c>
      <c r="R91" s="5">
        <v>199.79999999999998</v>
      </c>
      <c r="S91" s="5">
        <v>163.30000000000001</v>
      </c>
      <c r="T91" s="5">
        <v>134.30000000000001</v>
      </c>
      <c r="U91" s="5">
        <v>103.2</v>
      </c>
      <c r="V91" s="5">
        <v>73.900000000000006</v>
      </c>
      <c r="W91" s="5">
        <v>57.3</v>
      </c>
      <c r="X91" s="5">
        <v>39.600000000000009</v>
      </c>
      <c r="Y91" s="5">
        <v>30.200000000000003</v>
      </c>
      <c r="Z91" s="5">
        <v>21.608333333333334</v>
      </c>
      <c r="AA91" s="5">
        <v>17.600000000000001</v>
      </c>
      <c r="AB91" s="5">
        <v>162.042</v>
      </c>
    </row>
    <row r="92" spans="1:28" ht="15.75" x14ac:dyDescent="0.2">
      <c r="A92" s="3">
        <v>9</v>
      </c>
      <c r="B92" s="3" t="s">
        <v>108</v>
      </c>
      <c r="C92" s="3">
        <v>216101</v>
      </c>
      <c r="D92" s="3" t="s">
        <v>8</v>
      </c>
      <c r="E92" s="3">
        <v>200</v>
      </c>
      <c r="F92" s="4">
        <v>0.5</v>
      </c>
      <c r="G92" s="3">
        <v>167.3</v>
      </c>
      <c r="H92" s="3">
        <v>138.19999999999999</v>
      </c>
      <c r="I92" s="3">
        <v>114.5</v>
      </c>
      <c r="J92" s="3">
        <v>88.1</v>
      </c>
      <c r="K92" s="3">
        <v>62.6</v>
      </c>
      <c r="L92" s="3">
        <v>48.5</v>
      </c>
      <c r="M92" s="3">
        <v>33.5</v>
      </c>
      <c r="N92" s="3">
        <v>25.1</v>
      </c>
      <c r="O92" s="3">
        <v>17.2</v>
      </c>
      <c r="P92" s="3">
        <v>15.1</v>
      </c>
      <c r="Q92" s="6">
        <v>139.89399999999998</v>
      </c>
      <c r="R92" s="5">
        <v>167.3</v>
      </c>
      <c r="S92" s="5">
        <v>138.19999999999999</v>
      </c>
      <c r="T92" s="5">
        <v>114.50000000000003</v>
      </c>
      <c r="U92" s="5">
        <v>88.1</v>
      </c>
      <c r="V92" s="5">
        <v>62.6</v>
      </c>
      <c r="W92" s="5">
        <v>48.5</v>
      </c>
      <c r="X92" s="5">
        <v>33.5</v>
      </c>
      <c r="Y92" s="5">
        <v>25.462499999999999</v>
      </c>
      <c r="Z92" s="5">
        <v>17.2</v>
      </c>
      <c r="AA92" s="5">
        <v>15.1</v>
      </c>
      <c r="AB92" s="5">
        <v>139.89399999999998</v>
      </c>
    </row>
    <row r="93" spans="1:28" ht="15.75" x14ac:dyDescent="0.2">
      <c r="A93" s="3">
        <v>9</v>
      </c>
      <c r="B93" s="3" t="s">
        <v>108</v>
      </c>
      <c r="C93" s="3">
        <v>216101</v>
      </c>
      <c r="D93" s="3" t="s">
        <v>8</v>
      </c>
      <c r="E93" s="3">
        <v>100</v>
      </c>
      <c r="F93" s="4">
        <v>1</v>
      </c>
      <c r="G93" s="3">
        <v>145.19999999999999</v>
      </c>
      <c r="H93" s="3">
        <v>120.8</v>
      </c>
      <c r="I93" s="3">
        <v>100.6</v>
      </c>
      <c r="J93" s="3">
        <v>77.400000000000006</v>
      </c>
      <c r="K93" s="3">
        <v>54.8</v>
      </c>
      <c r="L93" s="3">
        <v>42.4</v>
      </c>
      <c r="M93" s="3">
        <v>29.4</v>
      </c>
      <c r="N93" s="3">
        <v>22.3</v>
      </c>
      <c r="O93" s="3">
        <v>15.4</v>
      </c>
      <c r="P93" s="3">
        <v>13.4</v>
      </c>
      <c r="Q93" s="6">
        <v>124.526</v>
      </c>
      <c r="R93" s="5">
        <v>145.19999999999999</v>
      </c>
      <c r="S93" s="5">
        <v>120.8</v>
      </c>
      <c r="T93" s="5">
        <v>100.6</v>
      </c>
      <c r="U93" s="5">
        <v>77.400000000000006</v>
      </c>
      <c r="V93" s="5">
        <v>54.8</v>
      </c>
      <c r="W93" s="5">
        <v>42.4</v>
      </c>
      <c r="X93" s="5">
        <v>29.4</v>
      </c>
      <c r="Y93" s="5">
        <v>22.3</v>
      </c>
      <c r="Z93" s="5">
        <v>15.399999999999997</v>
      </c>
      <c r="AA93" s="5">
        <v>13.4</v>
      </c>
      <c r="AB93" s="5">
        <v>124.526</v>
      </c>
    </row>
    <row r="94" spans="1:28" ht="15.75" x14ac:dyDescent="0.2">
      <c r="A94" s="3">
        <v>9</v>
      </c>
      <c r="B94" s="3" t="s">
        <v>108</v>
      </c>
      <c r="C94" s="3">
        <v>216101</v>
      </c>
      <c r="D94" s="3" t="s">
        <v>8</v>
      </c>
      <c r="E94" s="3">
        <v>50</v>
      </c>
      <c r="F94" s="4">
        <v>2</v>
      </c>
      <c r="G94" s="3">
        <v>125</v>
      </c>
      <c r="H94" s="3">
        <v>104.6</v>
      </c>
      <c r="I94" s="3">
        <v>87.6</v>
      </c>
      <c r="J94" s="3">
        <v>67.3</v>
      </c>
      <c r="K94" s="3">
        <v>47.6</v>
      </c>
      <c r="L94" s="3">
        <v>36.799999999999997</v>
      </c>
      <c r="M94" s="3">
        <v>25.6</v>
      </c>
      <c r="N94" s="3">
        <v>19.600000000000001</v>
      </c>
      <c r="O94" s="3">
        <v>13.7</v>
      </c>
      <c r="P94" s="3">
        <v>11.8</v>
      </c>
      <c r="Q94" s="6">
        <v>110.17499999999998</v>
      </c>
      <c r="R94" s="5">
        <v>125.00000000000003</v>
      </c>
      <c r="S94" s="5">
        <v>104.6</v>
      </c>
      <c r="T94" s="5">
        <v>87.6</v>
      </c>
      <c r="U94" s="5">
        <v>67.3</v>
      </c>
      <c r="V94" s="5">
        <v>47.6</v>
      </c>
      <c r="W94" s="5">
        <v>36.799999999999997</v>
      </c>
      <c r="X94" s="5">
        <v>25.600000000000005</v>
      </c>
      <c r="Y94" s="5">
        <v>19.600000000000001</v>
      </c>
      <c r="Z94" s="5">
        <v>13.7</v>
      </c>
      <c r="AA94" s="5">
        <v>11.8</v>
      </c>
      <c r="AB94" s="5">
        <v>110.17499999999998</v>
      </c>
    </row>
    <row r="95" spans="1:28" ht="15.75" x14ac:dyDescent="0.2">
      <c r="A95" s="3">
        <v>9</v>
      </c>
      <c r="B95" s="3" t="s">
        <v>108</v>
      </c>
      <c r="C95" s="3">
        <v>216101</v>
      </c>
      <c r="D95" s="3" t="s">
        <v>8</v>
      </c>
      <c r="E95" s="3">
        <v>25</v>
      </c>
      <c r="F95" s="4">
        <v>4</v>
      </c>
      <c r="G95" s="3">
        <v>106.3</v>
      </c>
      <c r="H95" s="3">
        <v>89.5</v>
      </c>
      <c r="I95" s="3">
        <v>75.2</v>
      </c>
      <c r="J95" s="3">
        <v>57.8</v>
      </c>
      <c r="K95" s="3">
        <v>40.799999999999997</v>
      </c>
      <c r="L95" s="3">
        <v>31.7</v>
      </c>
      <c r="M95" s="3">
        <v>22.1</v>
      </c>
      <c r="N95" s="3">
        <v>17.2</v>
      </c>
      <c r="O95" s="3">
        <v>12.2</v>
      </c>
      <c r="P95" s="3">
        <v>10.4</v>
      </c>
      <c r="Q95" s="6">
        <v>96.614999999999995</v>
      </c>
      <c r="R95" s="5">
        <v>106.3</v>
      </c>
      <c r="S95" s="5">
        <v>89.5</v>
      </c>
      <c r="T95" s="5">
        <v>75.200000000000017</v>
      </c>
      <c r="U95" s="5">
        <v>57.8</v>
      </c>
      <c r="V95" s="5">
        <v>40.799999999999997</v>
      </c>
      <c r="W95" s="5">
        <v>31.7</v>
      </c>
      <c r="X95" s="5">
        <v>22.1</v>
      </c>
      <c r="Y95" s="5">
        <v>17.2</v>
      </c>
      <c r="Z95" s="5">
        <v>12.199999999999998</v>
      </c>
      <c r="AA95" s="5">
        <v>10.4</v>
      </c>
      <c r="AB95" s="5">
        <v>96.614999999999995</v>
      </c>
    </row>
    <row r="96" spans="1:28" ht="15.75" x14ac:dyDescent="0.2">
      <c r="A96" s="3">
        <v>9</v>
      </c>
      <c r="B96" s="3" t="s">
        <v>108</v>
      </c>
      <c r="C96" s="3">
        <v>216101</v>
      </c>
      <c r="D96" s="3" t="s">
        <v>8</v>
      </c>
      <c r="E96" s="3">
        <v>20</v>
      </c>
      <c r="F96" s="4">
        <v>5</v>
      </c>
      <c r="G96" s="3">
        <v>100.6</v>
      </c>
      <c r="H96" s="3">
        <v>84.8</v>
      </c>
      <c r="I96" s="3">
        <v>71.400000000000006</v>
      </c>
      <c r="J96" s="3">
        <v>54.8</v>
      </c>
      <c r="K96" s="3">
        <v>38.700000000000003</v>
      </c>
      <c r="L96" s="3">
        <v>30.1</v>
      </c>
      <c r="M96" s="3">
        <v>21</v>
      </c>
      <c r="N96" s="3">
        <v>16.5</v>
      </c>
      <c r="O96" s="3">
        <v>11.7</v>
      </c>
      <c r="P96" s="3">
        <v>9.9</v>
      </c>
      <c r="Q96" s="6">
        <v>92.433999999999983</v>
      </c>
      <c r="R96" s="5">
        <v>100.6</v>
      </c>
      <c r="S96" s="5">
        <v>84.8</v>
      </c>
      <c r="T96" s="5">
        <v>71.400000000000006</v>
      </c>
      <c r="U96" s="5">
        <v>54.8</v>
      </c>
      <c r="V96" s="5">
        <v>38.700000000000003</v>
      </c>
      <c r="W96" s="5">
        <v>30.1</v>
      </c>
      <c r="X96" s="5">
        <v>20.999999999999996</v>
      </c>
      <c r="Y96" s="5">
        <v>16.5</v>
      </c>
      <c r="Z96" s="5">
        <v>11.699999999999998</v>
      </c>
      <c r="AA96" s="5">
        <v>9.9</v>
      </c>
      <c r="AB96" s="5">
        <v>92.433999999999983</v>
      </c>
    </row>
    <row r="97" spans="1:28" ht="15.75" x14ac:dyDescent="0.2">
      <c r="A97" s="3">
        <v>9</v>
      </c>
      <c r="B97" s="3" t="s">
        <v>108</v>
      </c>
      <c r="C97" s="3">
        <v>216101</v>
      </c>
      <c r="D97" s="3" t="s">
        <v>8</v>
      </c>
      <c r="E97" s="3">
        <v>10</v>
      </c>
      <c r="F97" s="4">
        <v>10</v>
      </c>
      <c r="G97" s="3">
        <v>83.7</v>
      </c>
      <c r="H97" s="3">
        <v>70.8</v>
      </c>
      <c r="I97" s="3">
        <v>59.8</v>
      </c>
      <c r="J97" s="3">
        <v>45.9</v>
      </c>
      <c r="K97" s="3">
        <v>32.5</v>
      </c>
      <c r="L97" s="3">
        <v>25.3</v>
      </c>
      <c r="M97" s="3">
        <v>17.899999999999999</v>
      </c>
      <c r="N97" s="3">
        <v>14.2</v>
      </c>
      <c r="O97" s="3">
        <v>10.3</v>
      </c>
      <c r="P97" s="3">
        <v>8.6</v>
      </c>
      <c r="Q97" s="6">
        <v>79.777999999999992</v>
      </c>
      <c r="R97" s="5">
        <v>83.7</v>
      </c>
      <c r="S97" s="5">
        <v>70.8</v>
      </c>
      <c r="T97" s="5">
        <v>59.79999999999999</v>
      </c>
      <c r="U97" s="5">
        <v>45.9</v>
      </c>
      <c r="V97" s="5">
        <v>32.5</v>
      </c>
      <c r="W97" s="5">
        <v>25.3</v>
      </c>
      <c r="X97" s="5">
        <v>17.899999999999995</v>
      </c>
      <c r="Y97" s="5">
        <v>14.2</v>
      </c>
      <c r="Z97" s="5">
        <v>10.300000000000002</v>
      </c>
      <c r="AA97" s="5">
        <v>8.6</v>
      </c>
      <c r="AB97" s="5">
        <v>79.777999999999992</v>
      </c>
    </row>
    <row r="98" spans="1:28" ht="15.75" x14ac:dyDescent="0.2">
      <c r="A98" s="3">
        <v>9</v>
      </c>
      <c r="B98" s="3" t="s">
        <v>108</v>
      </c>
      <c r="C98" s="3">
        <v>216101</v>
      </c>
      <c r="D98" s="3" t="s">
        <v>8</v>
      </c>
      <c r="E98" s="3">
        <v>5</v>
      </c>
      <c r="F98" s="4">
        <v>20</v>
      </c>
      <c r="G98" s="3">
        <v>67.8</v>
      </c>
      <c r="H98" s="3">
        <v>57.4</v>
      </c>
      <c r="I98" s="3">
        <v>48.5</v>
      </c>
      <c r="J98" s="3">
        <v>37.1</v>
      </c>
      <c r="K98" s="3">
        <v>26.5</v>
      </c>
      <c r="L98" s="3">
        <v>20.8</v>
      </c>
      <c r="M98" s="3">
        <v>14.9</v>
      </c>
      <c r="N98" s="3">
        <v>12</v>
      </c>
      <c r="O98" s="3">
        <v>8.8000000000000007</v>
      </c>
      <c r="P98" s="3">
        <v>7.4</v>
      </c>
      <c r="Q98" s="6">
        <v>67.573999999999984</v>
      </c>
      <c r="R98" s="5">
        <v>67.799999999999983</v>
      </c>
      <c r="S98" s="5">
        <v>57.4</v>
      </c>
      <c r="T98" s="5">
        <v>48.500000000000007</v>
      </c>
      <c r="U98" s="5">
        <v>37.1</v>
      </c>
      <c r="V98" s="5">
        <v>26.5</v>
      </c>
      <c r="W98" s="5">
        <v>20.8</v>
      </c>
      <c r="X98" s="5">
        <v>14.9</v>
      </c>
      <c r="Y98" s="5">
        <v>12</v>
      </c>
      <c r="Z98" s="5">
        <v>8.8000000000000007</v>
      </c>
      <c r="AA98" s="5">
        <v>7.4</v>
      </c>
      <c r="AB98" s="5">
        <v>67.573999999999984</v>
      </c>
    </row>
    <row r="99" spans="1:28" ht="15.75" x14ac:dyDescent="0.2">
      <c r="A99" s="3">
        <v>9</v>
      </c>
      <c r="B99" s="3" t="s">
        <v>108</v>
      </c>
      <c r="C99" s="3">
        <v>216101</v>
      </c>
      <c r="D99" s="3" t="s">
        <v>8</v>
      </c>
      <c r="E99" s="3">
        <v>2</v>
      </c>
      <c r="F99" s="4">
        <v>50</v>
      </c>
      <c r="G99" s="3">
        <v>46.7</v>
      </c>
      <c r="H99" s="3">
        <v>39.299999999999997</v>
      </c>
      <c r="I99" s="3">
        <v>33.1</v>
      </c>
      <c r="J99" s="3">
        <v>25.1</v>
      </c>
      <c r="K99" s="3">
        <v>18.399999999999999</v>
      </c>
      <c r="L99" s="3">
        <v>14.8</v>
      </c>
      <c r="M99" s="3">
        <v>10.9</v>
      </c>
      <c r="N99" s="3">
        <v>9.1</v>
      </c>
      <c r="O99" s="3">
        <v>6.9</v>
      </c>
      <c r="P99" s="3">
        <v>5.7</v>
      </c>
      <c r="Q99" s="6">
        <v>50.623999999999995</v>
      </c>
      <c r="R99" s="5">
        <v>46.7</v>
      </c>
      <c r="S99" s="5">
        <v>39.299999999999997</v>
      </c>
      <c r="T99" s="5">
        <v>33.1</v>
      </c>
      <c r="U99" s="5">
        <v>25.1</v>
      </c>
      <c r="V99" s="5">
        <v>18.399999999999999</v>
      </c>
      <c r="W99" s="5">
        <v>14.8</v>
      </c>
      <c r="X99" s="5">
        <v>10.900000000000002</v>
      </c>
      <c r="Y99" s="5">
        <v>9.1</v>
      </c>
      <c r="Z99" s="5">
        <v>6.9</v>
      </c>
      <c r="AA99" s="5">
        <v>5.7</v>
      </c>
      <c r="AB99" s="5">
        <v>50.623999999999995</v>
      </c>
    </row>
    <row r="100" spans="1:28" ht="15.75" x14ac:dyDescent="0.2">
      <c r="A100" s="3">
        <v>9</v>
      </c>
      <c r="B100" s="3" t="s">
        <v>108</v>
      </c>
      <c r="C100" s="3">
        <v>216101</v>
      </c>
      <c r="D100" s="3" t="s">
        <v>8</v>
      </c>
      <c r="E100" s="3">
        <v>1.01</v>
      </c>
      <c r="F100" s="7">
        <v>99</v>
      </c>
      <c r="G100" s="3">
        <v>20.6</v>
      </c>
      <c r="H100" s="3">
        <v>16.100000000000001</v>
      </c>
      <c r="I100" s="3">
        <v>12.8</v>
      </c>
      <c r="J100" s="3">
        <v>9.3000000000000007</v>
      </c>
      <c r="K100" s="3">
        <v>7.9</v>
      </c>
      <c r="L100" s="3">
        <v>7.1</v>
      </c>
      <c r="M100" s="3">
        <v>6</v>
      </c>
      <c r="N100" s="3">
        <v>5.3</v>
      </c>
      <c r="O100" s="3">
        <v>4.3</v>
      </c>
      <c r="P100" s="3">
        <v>3.6</v>
      </c>
      <c r="Q100" s="6">
        <v>28.023999999999997</v>
      </c>
      <c r="R100" s="5">
        <v>20.6</v>
      </c>
      <c r="S100" s="5">
        <v>16.100000000000001</v>
      </c>
      <c r="T100" s="5">
        <v>12.8</v>
      </c>
      <c r="U100" s="5">
        <v>9.3000000000000007</v>
      </c>
      <c r="V100" s="5">
        <v>7.9000000000000012</v>
      </c>
      <c r="W100" s="5">
        <v>7.1</v>
      </c>
      <c r="X100" s="5">
        <v>6</v>
      </c>
      <c r="Y100" s="5">
        <v>5.3</v>
      </c>
      <c r="Z100" s="5">
        <v>4.3</v>
      </c>
      <c r="AA100" s="5">
        <v>3.6</v>
      </c>
      <c r="AB100" s="5">
        <v>28.023999999999997</v>
      </c>
    </row>
    <row r="101" spans="1:28" ht="15.75" x14ac:dyDescent="0.2">
      <c r="A101" s="3">
        <v>10</v>
      </c>
      <c r="B101" s="3" t="s">
        <v>109</v>
      </c>
      <c r="C101" s="3">
        <v>216101</v>
      </c>
      <c r="D101" s="3" t="s">
        <v>8</v>
      </c>
      <c r="E101" s="3">
        <v>1000</v>
      </c>
      <c r="F101" s="4">
        <v>0.1</v>
      </c>
      <c r="G101" s="3">
        <v>227</v>
      </c>
      <c r="H101" s="3">
        <v>184.1</v>
      </c>
      <c r="I101" s="3">
        <v>150.4</v>
      </c>
      <c r="J101" s="3">
        <v>115.6</v>
      </c>
      <c r="K101" s="3">
        <v>83.2</v>
      </c>
      <c r="L101" s="3">
        <v>64.7</v>
      </c>
      <c r="M101" s="3">
        <v>44.8</v>
      </c>
      <c r="N101" s="3">
        <v>32.5</v>
      </c>
      <c r="O101" s="3">
        <v>21.8</v>
      </c>
      <c r="P101" s="3">
        <v>19.7</v>
      </c>
      <c r="Q101" s="6">
        <v>180.23499999999999</v>
      </c>
      <c r="R101" s="5">
        <v>226.99999999999994</v>
      </c>
      <c r="S101" s="5">
        <v>184.1</v>
      </c>
      <c r="T101" s="5">
        <v>150.40000000000003</v>
      </c>
      <c r="U101" s="5">
        <v>115.6</v>
      </c>
      <c r="V101" s="5">
        <v>83.200000000000017</v>
      </c>
      <c r="W101" s="5">
        <v>64.7</v>
      </c>
      <c r="X101" s="5">
        <v>44.79999999999999</v>
      </c>
      <c r="Y101" s="5">
        <v>34.099999999999994</v>
      </c>
      <c r="Z101" s="5">
        <v>24.183333333333334</v>
      </c>
      <c r="AA101" s="5">
        <v>19.7</v>
      </c>
      <c r="AB101" s="5">
        <v>180.23499999999999</v>
      </c>
    </row>
    <row r="102" spans="1:28" ht="15.75" x14ac:dyDescent="0.2">
      <c r="A102" s="3">
        <v>10</v>
      </c>
      <c r="B102" s="3" t="s">
        <v>109</v>
      </c>
      <c r="C102" s="3">
        <v>216101</v>
      </c>
      <c r="D102" s="3" t="s">
        <v>8</v>
      </c>
      <c r="E102" s="3">
        <v>500</v>
      </c>
      <c r="F102" s="4">
        <v>0.2</v>
      </c>
      <c r="G102" s="3">
        <v>199.8</v>
      </c>
      <c r="H102" s="3">
        <v>163.30000000000001</v>
      </c>
      <c r="I102" s="3">
        <v>134.30000000000001</v>
      </c>
      <c r="J102" s="3">
        <v>103.2</v>
      </c>
      <c r="K102" s="3">
        <v>73.900000000000006</v>
      </c>
      <c r="L102" s="3">
        <v>57.3</v>
      </c>
      <c r="M102" s="3">
        <v>39.6</v>
      </c>
      <c r="N102" s="3">
        <v>29.1</v>
      </c>
      <c r="O102" s="3">
        <v>19.7</v>
      </c>
      <c r="P102" s="3">
        <v>17.600000000000001</v>
      </c>
      <c r="Q102" s="6">
        <v>162.042</v>
      </c>
      <c r="R102" s="5">
        <v>199.79999999999998</v>
      </c>
      <c r="S102" s="5">
        <v>163.30000000000001</v>
      </c>
      <c r="T102" s="5">
        <v>134.30000000000001</v>
      </c>
      <c r="U102" s="5">
        <v>103.2</v>
      </c>
      <c r="V102" s="5">
        <v>73.900000000000006</v>
      </c>
      <c r="W102" s="5">
        <v>57.3</v>
      </c>
      <c r="X102" s="5">
        <v>39.600000000000009</v>
      </c>
      <c r="Y102" s="5">
        <v>30.200000000000003</v>
      </c>
      <c r="Z102" s="5">
        <v>21.608333333333334</v>
      </c>
      <c r="AA102" s="5">
        <v>17.600000000000001</v>
      </c>
      <c r="AB102" s="5">
        <v>162.042</v>
      </c>
    </row>
    <row r="103" spans="1:28" ht="15.75" x14ac:dyDescent="0.2">
      <c r="A103" s="3">
        <v>10</v>
      </c>
      <c r="B103" s="3" t="s">
        <v>109</v>
      </c>
      <c r="C103" s="3">
        <v>216101</v>
      </c>
      <c r="D103" s="3" t="s">
        <v>8</v>
      </c>
      <c r="E103" s="3">
        <v>200</v>
      </c>
      <c r="F103" s="4">
        <v>0.5</v>
      </c>
      <c r="G103" s="3">
        <v>167.3</v>
      </c>
      <c r="H103" s="3">
        <v>138.19999999999999</v>
      </c>
      <c r="I103" s="3">
        <v>114.5</v>
      </c>
      <c r="J103" s="3">
        <v>88.1</v>
      </c>
      <c r="K103" s="3">
        <v>62.6</v>
      </c>
      <c r="L103" s="3">
        <v>48.5</v>
      </c>
      <c r="M103" s="3">
        <v>33.5</v>
      </c>
      <c r="N103" s="3">
        <v>25.1</v>
      </c>
      <c r="O103" s="3">
        <v>17.2</v>
      </c>
      <c r="P103" s="3">
        <v>15.1</v>
      </c>
      <c r="Q103" s="6">
        <v>139.89399999999998</v>
      </c>
      <c r="R103" s="5">
        <v>167.3</v>
      </c>
      <c r="S103" s="5">
        <v>138.19999999999999</v>
      </c>
      <c r="T103" s="5">
        <v>114.50000000000003</v>
      </c>
      <c r="U103" s="5">
        <v>88.1</v>
      </c>
      <c r="V103" s="5">
        <v>62.6</v>
      </c>
      <c r="W103" s="5">
        <v>48.5</v>
      </c>
      <c r="X103" s="5">
        <v>33.5</v>
      </c>
      <c r="Y103" s="5">
        <v>25.462499999999999</v>
      </c>
      <c r="Z103" s="5">
        <v>17.2</v>
      </c>
      <c r="AA103" s="5">
        <v>15.1</v>
      </c>
      <c r="AB103" s="5">
        <v>139.89399999999998</v>
      </c>
    </row>
    <row r="104" spans="1:28" ht="15.75" x14ac:dyDescent="0.2">
      <c r="A104" s="3">
        <v>10</v>
      </c>
      <c r="B104" s="3" t="s">
        <v>109</v>
      </c>
      <c r="C104" s="3">
        <v>216101</v>
      </c>
      <c r="D104" s="3" t="s">
        <v>8</v>
      </c>
      <c r="E104" s="3">
        <v>100</v>
      </c>
      <c r="F104" s="4">
        <v>1</v>
      </c>
      <c r="G104" s="3">
        <v>145.19999999999999</v>
      </c>
      <c r="H104" s="3">
        <v>120.8</v>
      </c>
      <c r="I104" s="3">
        <v>100.6</v>
      </c>
      <c r="J104" s="3">
        <v>77.400000000000006</v>
      </c>
      <c r="K104" s="3">
        <v>54.8</v>
      </c>
      <c r="L104" s="3">
        <v>42.4</v>
      </c>
      <c r="M104" s="3">
        <v>29.4</v>
      </c>
      <c r="N104" s="3">
        <v>22.3</v>
      </c>
      <c r="O104" s="3">
        <v>15.4</v>
      </c>
      <c r="P104" s="3">
        <v>13.4</v>
      </c>
      <c r="Q104" s="6">
        <v>124.526</v>
      </c>
      <c r="R104" s="5">
        <v>145.19999999999999</v>
      </c>
      <c r="S104" s="5">
        <v>120.8</v>
      </c>
      <c r="T104" s="5">
        <v>100.6</v>
      </c>
      <c r="U104" s="5">
        <v>77.400000000000006</v>
      </c>
      <c r="V104" s="5">
        <v>54.8</v>
      </c>
      <c r="W104" s="5">
        <v>42.4</v>
      </c>
      <c r="X104" s="5">
        <v>29.4</v>
      </c>
      <c r="Y104" s="5">
        <v>22.3</v>
      </c>
      <c r="Z104" s="5">
        <v>15.399999999999997</v>
      </c>
      <c r="AA104" s="5">
        <v>13.4</v>
      </c>
      <c r="AB104" s="5">
        <v>124.526</v>
      </c>
    </row>
    <row r="105" spans="1:28" ht="15.75" x14ac:dyDescent="0.2">
      <c r="A105" s="3">
        <v>10</v>
      </c>
      <c r="B105" s="3" t="s">
        <v>109</v>
      </c>
      <c r="C105" s="3">
        <v>216101</v>
      </c>
      <c r="D105" s="3" t="s">
        <v>8</v>
      </c>
      <c r="E105" s="3">
        <v>50</v>
      </c>
      <c r="F105" s="4">
        <v>2</v>
      </c>
      <c r="G105" s="3">
        <v>125</v>
      </c>
      <c r="H105" s="3">
        <v>104.6</v>
      </c>
      <c r="I105" s="3">
        <v>87.6</v>
      </c>
      <c r="J105" s="3">
        <v>67.3</v>
      </c>
      <c r="K105" s="3">
        <v>47.6</v>
      </c>
      <c r="L105" s="3">
        <v>36.799999999999997</v>
      </c>
      <c r="M105" s="3">
        <v>25.6</v>
      </c>
      <c r="N105" s="3">
        <v>19.600000000000001</v>
      </c>
      <c r="O105" s="3">
        <v>13.7</v>
      </c>
      <c r="P105" s="3">
        <v>11.8</v>
      </c>
      <c r="Q105" s="6">
        <v>110.17499999999998</v>
      </c>
      <c r="R105" s="5">
        <v>125.00000000000003</v>
      </c>
      <c r="S105" s="5">
        <v>104.6</v>
      </c>
      <c r="T105" s="5">
        <v>87.6</v>
      </c>
      <c r="U105" s="5">
        <v>67.3</v>
      </c>
      <c r="V105" s="5">
        <v>47.6</v>
      </c>
      <c r="W105" s="5">
        <v>36.799999999999997</v>
      </c>
      <c r="X105" s="5">
        <v>25.600000000000005</v>
      </c>
      <c r="Y105" s="5">
        <v>19.600000000000001</v>
      </c>
      <c r="Z105" s="5">
        <v>13.7</v>
      </c>
      <c r="AA105" s="5">
        <v>11.8</v>
      </c>
      <c r="AB105" s="5">
        <v>110.17499999999998</v>
      </c>
    </row>
    <row r="106" spans="1:28" ht="15.75" x14ac:dyDescent="0.2">
      <c r="A106" s="3">
        <v>10</v>
      </c>
      <c r="B106" s="3" t="s">
        <v>109</v>
      </c>
      <c r="C106" s="3">
        <v>216101</v>
      </c>
      <c r="D106" s="3" t="s">
        <v>8</v>
      </c>
      <c r="E106" s="3">
        <v>25</v>
      </c>
      <c r="F106" s="4">
        <v>4</v>
      </c>
      <c r="G106" s="3">
        <v>106.3</v>
      </c>
      <c r="H106" s="3">
        <v>89.5</v>
      </c>
      <c r="I106" s="3">
        <v>75.2</v>
      </c>
      <c r="J106" s="3">
        <v>57.8</v>
      </c>
      <c r="K106" s="3">
        <v>40.799999999999997</v>
      </c>
      <c r="L106" s="3">
        <v>31.7</v>
      </c>
      <c r="M106" s="3">
        <v>22.1</v>
      </c>
      <c r="N106" s="3">
        <v>17.2</v>
      </c>
      <c r="O106" s="3">
        <v>12.2</v>
      </c>
      <c r="P106" s="3">
        <v>10.4</v>
      </c>
      <c r="Q106" s="6">
        <v>96.614999999999995</v>
      </c>
      <c r="R106" s="5">
        <v>106.3</v>
      </c>
      <c r="S106" s="5">
        <v>89.5</v>
      </c>
      <c r="T106" s="5">
        <v>75.200000000000017</v>
      </c>
      <c r="U106" s="5">
        <v>57.8</v>
      </c>
      <c r="V106" s="5">
        <v>40.799999999999997</v>
      </c>
      <c r="W106" s="5">
        <v>31.7</v>
      </c>
      <c r="X106" s="5">
        <v>22.1</v>
      </c>
      <c r="Y106" s="5">
        <v>17.2</v>
      </c>
      <c r="Z106" s="5">
        <v>12.199999999999998</v>
      </c>
      <c r="AA106" s="5">
        <v>10.4</v>
      </c>
      <c r="AB106" s="5">
        <v>96.614999999999995</v>
      </c>
    </row>
    <row r="107" spans="1:28" ht="15.75" x14ac:dyDescent="0.2">
      <c r="A107" s="3">
        <v>10</v>
      </c>
      <c r="B107" s="3" t="s">
        <v>109</v>
      </c>
      <c r="C107" s="3">
        <v>216101</v>
      </c>
      <c r="D107" s="3" t="s">
        <v>8</v>
      </c>
      <c r="E107" s="3">
        <v>20</v>
      </c>
      <c r="F107" s="4">
        <v>5</v>
      </c>
      <c r="G107" s="3">
        <v>100.6</v>
      </c>
      <c r="H107" s="3">
        <v>84.8</v>
      </c>
      <c r="I107" s="3">
        <v>71.400000000000006</v>
      </c>
      <c r="J107" s="3">
        <v>54.8</v>
      </c>
      <c r="K107" s="3">
        <v>38.700000000000003</v>
      </c>
      <c r="L107" s="3">
        <v>30.1</v>
      </c>
      <c r="M107" s="3">
        <v>21</v>
      </c>
      <c r="N107" s="3">
        <v>16.5</v>
      </c>
      <c r="O107" s="3">
        <v>11.7</v>
      </c>
      <c r="P107" s="3">
        <v>9.9</v>
      </c>
      <c r="Q107" s="6">
        <v>92.433999999999983</v>
      </c>
      <c r="R107" s="5">
        <v>100.6</v>
      </c>
      <c r="S107" s="5">
        <v>84.8</v>
      </c>
      <c r="T107" s="5">
        <v>71.400000000000006</v>
      </c>
      <c r="U107" s="5">
        <v>54.8</v>
      </c>
      <c r="V107" s="5">
        <v>38.700000000000003</v>
      </c>
      <c r="W107" s="5">
        <v>30.1</v>
      </c>
      <c r="X107" s="5">
        <v>20.999999999999996</v>
      </c>
      <c r="Y107" s="5">
        <v>16.5</v>
      </c>
      <c r="Z107" s="5">
        <v>11.699999999999998</v>
      </c>
      <c r="AA107" s="5">
        <v>9.9</v>
      </c>
      <c r="AB107" s="5">
        <v>92.433999999999983</v>
      </c>
    </row>
    <row r="108" spans="1:28" ht="15.75" x14ac:dyDescent="0.2">
      <c r="A108" s="3">
        <v>10</v>
      </c>
      <c r="B108" s="3" t="s">
        <v>109</v>
      </c>
      <c r="C108" s="3">
        <v>216101</v>
      </c>
      <c r="D108" s="3" t="s">
        <v>8</v>
      </c>
      <c r="E108" s="3">
        <v>10</v>
      </c>
      <c r="F108" s="4">
        <v>10</v>
      </c>
      <c r="G108" s="3">
        <v>83.7</v>
      </c>
      <c r="H108" s="3">
        <v>70.8</v>
      </c>
      <c r="I108" s="3">
        <v>59.8</v>
      </c>
      <c r="J108" s="3">
        <v>45.9</v>
      </c>
      <c r="K108" s="3">
        <v>32.5</v>
      </c>
      <c r="L108" s="3">
        <v>25.3</v>
      </c>
      <c r="M108" s="3">
        <v>17.899999999999999</v>
      </c>
      <c r="N108" s="3">
        <v>14.2</v>
      </c>
      <c r="O108" s="3">
        <v>10.3</v>
      </c>
      <c r="P108" s="3">
        <v>8.6</v>
      </c>
      <c r="Q108" s="6">
        <v>79.777999999999992</v>
      </c>
      <c r="R108" s="5">
        <v>83.7</v>
      </c>
      <c r="S108" s="5">
        <v>70.8</v>
      </c>
      <c r="T108" s="5">
        <v>59.79999999999999</v>
      </c>
      <c r="U108" s="5">
        <v>45.9</v>
      </c>
      <c r="V108" s="5">
        <v>32.5</v>
      </c>
      <c r="W108" s="5">
        <v>25.3</v>
      </c>
      <c r="X108" s="5">
        <v>17.899999999999995</v>
      </c>
      <c r="Y108" s="5">
        <v>14.2</v>
      </c>
      <c r="Z108" s="5">
        <v>10.300000000000002</v>
      </c>
      <c r="AA108" s="5">
        <v>8.6</v>
      </c>
      <c r="AB108" s="5">
        <v>79.777999999999992</v>
      </c>
    </row>
    <row r="109" spans="1:28" ht="15.75" x14ac:dyDescent="0.2">
      <c r="A109" s="3">
        <v>10</v>
      </c>
      <c r="B109" s="3" t="s">
        <v>109</v>
      </c>
      <c r="C109" s="3">
        <v>216101</v>
      </c>
      <c r="D109" s="3" t="s">
        <v>8</v>
      </c>
      <c r="E109" s="3">
        <v>5</v>
      </c>
      <c r="F109" s="4">
        <v>20</v>
      </c>
      <c r="G109" s="3">
        <v>67.8</v>
      </c>
      <c r="H109" s="3">
        <v>57.4</v>
      </c>
      <c r="I109" s="3">
        <v>48.5</v>
      </c>
      <c r="J109" s="3">
        <v>37.1</v>
      </c>
      <c r="K109" s="3">
        <v>26.5</v>
      </c>
      <c r="L109" s="3">
        <v>20.8</v>
      </c>
      <c r="M109" s="3">
        <v>14.9</v>
      </c>
      <c r="N109" s="3">
        <v>12</v>
      </c>
      <c r="O109" s="3">
        <v>8.8000000000000007</v>
      </c>
      <c r="P109" s="3">
        <v>7.4</v>
      </c>
      <c r="Q109" s="6">
        <v>67.573999999999984</v>
      </c>
      <c r="R109" s="5">
        <v>67.799999999999983</v>
      </c>
      <c r="S109" s="5">
        <v>57.4</v>
      </c>
      <c r="T109" s="5">
        <v>48.500000000000007</v>
      </c>
      <c r="U109" s="5">
        <v>37.1</v>
      </c>
      <c r="V109" s="5">
        <v>26.5</v>
      </c>
      <c r="W109" s="5">
        <v>20.8</v>
      </c>
      <c r="X109" s="5">
        <v>14.9</v>
      </c>
      <c r="Y109" s="5">
        <v>12</v>
      </c>
      <c r="Z109" s="5">
        <v>8.8000000000000007</v>
      </c>
      <c r="AA109" s="5">
        <v>7.4</v>
      </c>
      <c r="AB109" s="5">
        <v>67.573999999999984</v>
      </c>
    </row>
    <row r="110" spans="1:28" ht="15.75" x14ac:dyDescent="0.2">
      <c r="A110" s="3">
        <v>10</v>
      </c>
      <c r="B110" s="3" t="s">
        <v>109</v>
      </c>
      <c r="C110" s="3">
        <v>216101</v>
      </c>
      <c r="D110" s="3" t="s">
        <v>8</v>
      </c>
      <c r="E110" s="3">
        <v>2</v>
      </c>
      <c r="F110" s="4">
        <v>50</v>
      </c>
      <c r="G110" s="3">
        <v>46.7</v>
      </c>
      <c r="H110" s="3">
        <v>39.299999999999997</v>
      </c>
      <c r="I110" s="3">
        <v>33.1</v>
      </c>
      <c r="J110" s="3">
        <v>25.1</v>
      </c>
      <c r="K110" s="3">
        <v>18.399999999999999</v>
      </c>
      <c r="L110" s="3">
        <v>14.8</v>
      </c>
      <c r="M110" s="3">
        <v>10.9</v>
      </c>
      <c r="N110" s="3">
        <v>9.1</v>
      </c>
      <c r="O110" s="3">
        <v>6.9</v>
      </c>
      <c r="P110" s="3">
        <v>5.7</v>
      </c>
      <c r="Q110" s="6">
        <v>50.623999999999995</v>
      </c>
      <c r="R110" s="5">
        <v>46.7</v>
      </c>
      <c r="S110" s="5">
        <v>39.299999999999997</v>
      </c>
      <c r="T110" s="5">
        <v>33.1</v>
      </c>
      <c r="U110" s="5">
        <v>25.1</v>
      </c>
      <c r="V110" s="5">
        <v>18.399999999999999</v>
      </c>
      <c r="W110" s="5">
        <v>14.8</v>
      </c>
      <c r="X110" s="5">
        <v>10.900000000000002</v>
      </c>
      <c r="Y110" s="5">
        <v>9.1</v>
      </c>
      <c r="Z110" s="5">
        <v>6.9</v>
      </c>
      <c r="AA110" s="5">
        <v>5.7</v>
      </c>
      <c r="AB110" s="5">
        <v>50.623999999999995</v>
      </c>
    </row>
    <row r="111" spans="1:28" ht="15.75" x14ac:dyDescent="0.2">
      <c r="A111" s="3">
        <v>10</v>
      </c>
      <c r="B111" s="3" t="s">
        <v>109</v>
      </c>
      <c r="C111" s="3">
        <v>216101</v>
      </c>
      <c r="D111" s="3" t="s">
        <v>8</v>
      </c>
      <c r="E111" s="3">
        <v>1.01</v>
      </c>
      <c r="F111" s="7">
        <v>99</v>
      </c>
      <c r="G111" s="3">
        <v>20.6</v>
      </c>
      <c r="H111" s="3">
        <v>16.100000000000001</v>
      </c>
      <c r="I111" s="3">
        <v>12.8</v>
      </c>
      <c r="J111" s="3">
        <v>9.3000000000000007</v>
      </c>
      <c r="K111" s="3">
        <v>7.9</v>
      </c>
      <c r="L111" s="3">
        <v>7.1</v>
      </c>
      <c r="M111" s="3">
        <v>6</v>
      </c>
      <c r="N111" s="3">
        <v>5.3</v>
      </c>
      <c r="O111" s="3">
        <v>4.3</v>
      </c>
      <c r="P111" s="3">
        <v>3.6</v>
      </c>
      <c r="Q111" s="6">
        <v>28.023999999999997</v>
      </c>
      <c r="R111" s="5">
        <v>20.6</v>
      </c>
      <c r="S111" s="5">
        <v>16.100000000000001</v>
      </c>
      <c r="T111" s="5">
        <v>12.8</v>
      </c>
      <c r="U111" s="5">
        <v>9.3000000000000007</v>
      </c>
      <c r="V111" s="5">
        <v>7.9000000000000012</v>
      </c>
      <c r="W111" s="5">
        <v>7.1</v>
      </c>
      <c r="X111" s="5">
        <v>6</v>
      </c>
      <c r="Y111" s="5">
        <v>5.3</v>
      </c>
      <c r="Z111" s="5">
        <v>4.3</v>
      </c>
      <c r="AA111" s="5">
        <v>3.6</v>
      </c>
      <c r="AB111" s="5">
        <v>28.023999999999997</v>
      </c>
    </row>
    <row r="112" spans="1:28" ht="15.75" x14ac:dyDescent="0.2">
      <c r="A112" s="3">
        <v>11</v>
      </c>
      <c r="B112" s="3" t="s">
        <v>102</v>
      </c>
      <c r="C112" s="3">
        <v>136900</v>
      </c>
      <c r="D112" s="3" t="s">
        <v>24</v>
      </c>
      <c r="E112" s="3">
        <v>1000</v>
      </c>
      <c r="F112" s="4">
        <v>0.1</v>
      </c>
      <c r="G112" s="3">
        <v>165.4</v>
      </c>
      <c r="H112" s="3">
        <v>146.4</v>
      </c>
      <c r="I112" s="3">
        <v>131.9</v>
      </c>
      <c r="J112" s="3">
        <v>108.5</v>
      </c>
      <c r="K112" s="3">
        <v>79.900000000000006</v>
      </c>
      <c r="L112" s="3">
        <v>83.8</v>
      </c>
      <c r="M112" s="3">
        <v>46.3</v>
      </c>
      <c r="N112" s="3">
        <v>48.9</v>
      </c>
      <c r="O112" s="3">
        <v>43.3</v>
      </c>
      <c r="P112" s="3">
        <v>38.200000000000003</v>
      </c>
      <c r="Q112" s="6">
        <v>330.84</v>
      </c>
      <c r="R112" s="5">
        <v>165.40000000000003</v>
      </c>
      <c r="S112" s="5">
        <v>146.4</v>
      </c>
      <c r="T112" s="5">
        <v>131.9</v>
      </c>
      <c r="U112" s="5">
        <v>108.5</v>
      </c>
      <c r="V112" s="5">
        <v>96.15</v>
      </c>
      <c r="W112" s="5">
        <v>83.8</v>
      </c>
      <c r="X112" s="5">
        <v>66.349999999999994</v>
      </c>
      <c r="Y112" s="5">
        <v>57.356249999999982</v>
      </c>
      <c r="Z112" s="5">
        <v>43.29999999999999</v>
      </c>
      <c r="AA112" s="5">
        <v>38.200000000000003</v>
      </c>
      <c r="AB112" s="5">
        <v>330.84</v>
      </c>
    </row>
    <row r="113" spans="1:28" ht="15.75" x14ac:dyDescent="0.2">
      <c r="A113" s="3">
        <v>11</v>
      </c>
      <c r="B113" s="3" t="s">
        <v>102</v>
      </c>
      <c r="C113" s="3">
        <v>136900</v>
      </c>
      <c r="D113" s="3" t="s">
        <v>24</v>
      </c>
      <c r="E113" s="3">
        <v>500</v>
      </c>
      <c r="F113" s="4">
        <v>0.2</v>
      </c>
      <c r="G113" s="3">
        <v>151.6</v>
      </c>
      <c r="H113" s="3">
        <v>132.69999999999999</v>
      </c>
      <c r="I113" s="3">
        <v>118.7</v>
      </c>
      <c r="J113" s="3">
        <v>97.3</v>
      </c>
      <c r="K113" s="3">
        <v>72.099999999999994</v>
      </c>
      <c r="L113" s="3">
        <v>74</v>
      </c>
      <c r="M113" s="3">
        <v>42.1</v>
      </c>
      <c r="N113" s="3">
        <v>43.4</v>
      </c>
      <c r="O113" s="3">
        <v>37.700000000000003</v>
      </c>
      <c r="P113" s="3">
        <v>33.1</v>
      </c>
      <c r="Q113" s="6">
        <v>289.56</v>
      </c>
      <c r="R113" s="5">
        <v>151.6</v>
      </c>
      <c r="S113" s="5">
        <v>132.69999999999999</v>
      </c>
      <c r="T113" s="5">
        <v>118.7</v>
      </c>
      <c r="U113" s="5">
        <v>97.3</v>
      </c>
      <c r="V113" s="5">
        <v>85.65</v>
      </c>
      <c r="W113" s="5">
        <v>74</v>
      </c>
      <c r="X113" s="5">
        <v>58.70000000000001</v>
      </c>
      <c r="Y113" s="5">
        <v>50.287500000000009</v>
      </c>
      <c r="Z113" s="5">
        <v>37.700000000000003</v>
      </c>
      <c r="AA113" s="5">
        <v>33.1</v>
      </c>
      <c r="AB113" s="5">
        <v>289.56</v>
      </c>
    </row>
    <row r="114" spans="1:28" ht="15.75" x14ac:dyDescent="0.2">
      <c r="A114" s="3">
        <v>11</v>
      </c>
      <c r="B114" s="3" t="s">
        <v>102</v>
      </c>
      <c r="C114" s="3">
        <v>136900</v>
      </c>
      <c r="D114" s="3" t="s">
        <v>24</v>
      </c>
      <c r="E114" s="3">
        <v>200</v>
      </c>
      <c r="F114" s="4">
        <v>0.5</v>
      </c>
      <c r="G114" s="3">
        <v>134.1</v>
      </c>
      <c r="H114" s="3">
        <v>115.6</v>
      </c>
      <c r="I114" s="3">
        <v>102.5</v>
      </c>
      <c r="J114" s="3">
        <v>83.6</v>
      </c>
      <c r="K114" s="3">
        <v>62.4</v>
      </c>
      <c r="L114" s="3">
        <v>62.3</v>
      </c>
      <c r="M114" s="3">
        <v>36.9</v>
      </c>
      <c r="N114" s="3">
        <v>36.700000000000003</v>
      </c>
      <c r="O114" s="3">
        <v>31.2</v>
      </c>
      <c r="P114" s="3">
        <v>27.1</v>
      </c>
      <c r="Q114" s="6">
        <v>241.07999999999998</v>
      </c>
      <c r="R114" s="5">
        <v>134.09999999999997</v>
      </c>
      <c r="S114" s="5">
        <v>115.6</v>
      </c>
      <c r="T114" s="5">
        <v>102.5</v>
      </c>
      <c r="U114" s="5">
        <v>83.6</v>
      </c>
      <c r="V114" s="5">
        <v>62.400000000000013</v>
      </c>
      <c r="W114" s="5">
        <v>62.3</v>
      </c>
      <c r="X114" s="5">
        <v>45.233333333333327</v>
      </c>
      <c r="Y114" s="5">
        <v>36.700000000000003</v>
      </c>
      <c r="Z114" s="5">
        <v>31.200000000000006</v>
      </c>
      <c r="AA114" s="5">
        <v>27.1</v>
      </c>
      <c r="AB114" s="5">
        <v>241.07999999999998</v>
      </c>
    </row>
    <row r="115" spans="1:28" ht="15.75" x14ac:dyDescent="0.2">
      <c r="A115" s="3">
        <v>11</v>
      </c>
      <c r="B115" s="3" t="s">
        <v>102</v>
      </c>
      <c r="C115" s="3">
        <v>136900</v>
      </c>
      <c r="D115" s="3" t="s">
        <v>24</v>
      </c>
      <c r="E115" s="3">
        <v>100</v>
      </c>
      <c r="F115" s="4">
        <v>1</v>
      </c>
      <c r="G115" s="3">
        <v>121.4</v>
      </c>
      <c r="H115" s="3">
        <v>103.4</v>
      </c>
      <c r="I115" s="3">
        <v>91</v>
      </c>
      <c r="J115" s="3">
        <v>74</v>
      </c>
      <c r="K115" s="3">
        <v>55.5</v>
      </c>
      <c r="L115" s="3">
        <v>54.2</v>
      </c>
      <c r="M115" s="3">
        <v>33.200000000000003</v>
      </c>
      <c r="N115" s="3">
        <v>32.200000000000003</v>
      </c>
      <c r="O115" s="3">
        <v>26.8</v>
      </c>
      <c r="P115" s="3">
        <v>23.2</v>
      </c>
      <c r="Q115" s="6">
        <v>208.68</v>
      </c>
      <c r="R115" s="5">
        <v>121.4</v>
      </c>
      <c r="S115" s="5">
        <v>103.4</v>
      </c>
      <c r="T115" s="5">
        <v>91</v>
      </c>
      <c r="U115" s="5">
        <v>74</v>
      </c>
      <c r="V115" s="5">
        <v>55.5</v>
      </c>
      <c r="W115" s="5">
        <v>54.2</v>
      </c>
      <c r="X115" s="5">
        <v>39.533333333333339</v>
      </c>
      <c r="Y115" s="5">
        <v>32.200000000000003</v>
      </c>
      <c r="Z115" s="5">
        <v>26.799999999999994</v>
      </c>
      <c r="AA115" s="5">
        <v>23.2</v>
      </c>
      <c r="AB115" s="5">
        <v>208.68</v>
      </c>
    </row>
    <row r="116" spans="1:28" ht="15.75" x14ac:dyDescent="0.2">
      <c r="A116" s="3">
        <v>11</v>
      </c>
      <c r="B116" s="3" t="s">
        <v>102</v>
      </c>
      <c r="C116" s="3">
        <v>136900</v>
      </c>
      <c r="D116" s="3" t="s">
        <v>24</v>
      </c>
      <c r="E116" s="3">
        <v>50</v>
      </c>
      <c r="F116" s="4">
        <v>2</v>
      </c>
      <c r="G116" s="3">
        <v>109</v>
      </c>
      <c r="H116" s="3">
        <v>91.8</v>
      </c>
      <c r="I116" s="3">
        <v>80.2</v>
      </c>
      <c r="J116" s="3">
        <v>65</v>
      </c>
      <c r="K116" s="3">
        <v>49</v>
      </c>
      <c r="L116" s="3">
        <v>46.7</v>
      </c>
      <c r="M116" s="3">
        <v>29.6</v>
      </c>
      <c r="N116" s="3">
        <v>27.9</v>
      </c>
      <c r="O116" s="3">
        <v>22.9</v>
      </c>
      <c r="P116" s="3">
        <v>19.7</v>
      </c>
      <c r="Q116" s="6">
        <v>179.28</v>
      </c>
      <c r="R116" s="5">
        <v>109</v>
      </c>
      <c r="S116" s="5">
        <v>91.8</v>
      </c>
      <c r="T116" s="5">
        <v>80.2</v>
      </c>
      <c r="U116" s="5">
        <v>65</v>
      </c>
      <c r="V116" s="5">
        <v>49</v>
      </c>
      <c r="W116" s="5">
        <v>46.7</v>
      </c>
      <c r="X116" s="5">
        <v>34.166666666666664</v>
      </c>
      <c r="Y116" s="5">
        <v>27.9</v>
      </c>
      <c r="Z116" s="5">
        <v>22.9</v>
      </c>
      <c r="AA116" s="5">
        <v>19.7</v>
      </c>
      <c r="AB116" s="5">
        <v>179.28</v>
      </c>
    </row>
    <row r="117" spans="1:28" ht="15.75" x14ac:dyDescent="0.2">
      <c r="A117" s="3">
        <v>11</v>
      </c>
      <c r="B117" s="3" t="s">
        <v>102</v>
      </c>
      <c r="C117" s="3">
        <v>136900</v>
      </c>
      <c r="D117" s="3" t="s">
        <v>24</v>
      </c>
      <c r="E117" s="3">
        <v>25</v>
      </c>
      <c r="F117" s="4">
        <v>4</v>
      </c>
      <c r="G117" s="3">
        <v>96.9</v>
      </c>
      <c r="H117" s="3">
        <v>80.599999999999994</v>
      </c>
      <c r="I117" s="3">
        <v>69.900000000000006</v>
      </c>
      <c r="J117" s="3">
        <v>56.4</v>
      </c>
      <c r="K117" s="3">
        <v>42.8</v>
      </c>
      <c r="L117" s="3">
        <v>39.700000000000003</v>
      </c>
      <c r="M117" s="3">
        <v>26.1</v>
      </c>
      <c r="N117" s="3">
        <v>24</v>
      </c>
      <c r="O117" s="3">
        <v>19.399999999999999</v>
      </c>
      <c r="P117" s="3">
        <v>16.600000000000001</v>
      </c>
      <c r="Q117" s="6">
        <v>152.76</v>
      </c>
      <c r="R117" s="5">
        <v>96.899999999999991</v>
      </c>
      <c r="S117" s="5">
        <v>80.599999999999994</v>
      </c>
      <c r="T117" s="5">
        <v>69.900000000000006</v>
      </c>
      <c r="U117" s="5">
        <v>56.4</v>
      </c>
      <c r="V117" s="5">
        <v>42.79999999999999</v>
      </c>
      <c r="W117" s="5">
        <v>39.700000000000003</v>
      </c>
      <c r="X117" s="5">
        <v>29.233333333333334</v>
      </c>
      <c r="Y117" s="5">
        <v>24</v>
      </c>
      <c r="Z117" s="5">
        <v>19.399999999999999</v>
      </c>
      <c r="AA117" s="5">
        <v>16.600000000000001</v>
      </c>
      <c r="AB117" s="5">
        <v>152.76</v>
      </c>
    </row>
    <row r="118" spans="1:28" ht="15.75" x14ac:dyDescent="0.2">
      <c r="A118" s="3">
        <v>11</v>
      </c>
      <c r="B118" s="3" t="s">
        <v>102</v>
      </c>
      <c r="C118" s="3">
        <v>136900</v>
      </c>
      <c r="D118" s="3" t="s">
        <v>24</v>
      </c>
      <c r="E118" s="3">
        <v>20</v>
      </c>
      <c r="F118" s="4">
        <v>5</v>
      </c>
      <c r="G118" s="3">
        <v>93.1</v>
      </c>
      <c r="H118" s="3">
        <v>77.099999999999994</v>
      </c>
      <c r="I118" s="3">
        <v>66.7</v>
      </c>
      <c r="J118" s="3">
        <v>53.8</v>
      </c>
      <c r="K118" s="3">
        <v>40.9</v>
      </c>
      <c r="L118" s="3">
        <v>37.6</v>
      </c>
      <c r="M118" s="3">
        <v>25</v>
      </c>
      <c r="N118" s="3">
        <v>22.8</v>
      </c>
      <c r="O118" s="3">
        <v>18.399999999999999</v>
      </c>
      <c r="P118" s="3">
        <v>15.6</v>
      </c>
      <c r="Q118" s="6">
        <v>144.72</v>
      </c>
      <c r="R118" s="5">
        <v>93.1</v>
      </c>
      <c r="S118" s="5">
        <v>77.099999999999994</v>
      </c>
      <c r="T118" s="5">
        <v>66.7</v>
      </c>
      <c r="U118" s="5">
        <v>53.8</v>
      </c>
      <c r="V118" s="5">
        <v>40.899999999999991</v>
      </c>
      <c r="W118" s="5">
        <v>37.6</v>
      </c>
      <c r="X118" s="5">
        <v>27.733333333333334</v>
      </c>
      <c r="Y118" s="5">
        <v>22.8</v>
      </c>
      <c r="Z118" s="5">
        <v>18.399999999999999</v>
      </c>
      <c r="AA118" s="5">
        <v>15.600000000000001</v>
      </c>
      <c r="AB118" s="5">
        <v>144.72</v>
      </c>
    </row>
    <row r="119" spans="1:28" ht="15.75" x14ac:dyDescent="0.2">
      <c r="A119" s="3">
        <v>11</v>
      </c>
      <c r="B119" s="3" t="s">
        <v>102</v>
      </c>
      <c r="C119" s="3">
        <v>136900</v>
      </c>
      <c r="D119" s="3" t="s">
        <v>24</v>
      </c>
      <c r="E119" s="3">
        <v>10</v>
      </c>
      <c r="F119" s="4">
        <v>10</v>
      </c>
      <c r="G119" s="3">
        <v>81.099999999999994</v>
      </c>
      <c r="H119" s="3">
        <v>66.400000000000006</v>
      </c>
      <c r="I119" s="3">
        <v>57</v>
      </c>
      <c r="J119" s="3">
        <v>45.7</v>
      </c>
      <c r="K119" s="3">
        <v>35</v>
      </c>
      <c r="L119" s="3">
        <v>31.2</v>
      </c>
      <c r="M119" s="3">
        <v>21.6</v>
      </c>
      <c r="N119" s="3">
        <v>19.2</v>
      </c>
      <c r="O119" s="3">
        <v>15.2</v>
      </c>
      <c r="P119" s="3">
        <v>12.9</v>
      </c>
      <c r="Q119" s="6">
        <v>121.08</v>
      </c>
      <c r="R119" s="5">
        <v>81.099999999999994</v>
      </c>
      <c r="S119" s="5">
        <v>66.400000000000006</v>
      </c>
      <c r="T119" s="5">
        <v>57</v>
      </c>
      <c r="U119" s="5">
        <v>45.7</v>
      </c>
      <c r="V119" s="5">
        <v>35</v>
      </c>
      <c r="W119" s="5">
        <v>31.200000000000003</v>
      </c>
      <c r="X119" s="5">
        <v>21.600000000000005</v>
      </c>
      <c r="Y119" s="5">
        <v>19.2</v>
      </c>
      <c r="Z119" s="5">
        <v>15.199999999999998</v>
      </c>
      <c r="AA119" s="5">
        <v>12.9</v>
      </c>
      <c r="AB119" s="5">
        <v>121.08</v>
      </c>
    </row>
    <row r="120" spans="1:28" ht="15.75" x14ac:dyDescent="0.2">
      <c r="A120" s="3">
        <v>11</v>
      </c>
      <c r="B120" s="3" t="s">
        <v>102</v>
      </c>
      <c r="C120" s="3">
        <v>136900</v>
      </c>
      <c r="D120" s="3" t="s">
        <v>24</v>
      </c>
      <c r="E120" s="3">
        <v>5</v>
      </c>
      <c r="F120" s="4">
        <v>20</v>
      </c>
      <c r="G120" s="3">
        <v>68.8</v>
      </c>
      <c r="H120" s="3">
        <v>55.7</v>
      </c>
      <c r="I120" s="3">
        <v>47.4</v>
      </c>
      <c r="J120" s="3">
        <v>37.9</v>
      </c>
      <c r="K120" s="3">
        <v>29.1</v>
      </c>
      <c r="L120" s="3">
        <v>25</v>
      </c>
      <c r="M120" s="3">
        <v>18.2</v>
      </c>
      <c r="N120" s="3">
        <v>15.8</v>
      </c>
      <c r="O120" s="3">
        <v>12.4</v>
      </c>
      <c r="P120" s="3">
        <v>10.4</v>
      </c>
      <c r="Q120" s="6">
        <v>99.11999999999999</v>
      </c>
      <c r="R120" s="5">
        <v>68.8</v>
      </c>
      <c r="S120" s="5">
        <v>55.7</v>
      </c>
      <c r="T120" s="5">
        <v>47.399999999999991</v>
      </c>
      <c r="U120" s="5">
        <v>37.9</v>
      </c>
      <c r="V120" s="5">
        <v>29.100000000000005</v>
      </c>
      <c r="W120" s="5">
        <v>25</v>
      </c>
      <c r="X120" s="5">
        <v>18.2</v>
      </c>
      <c r="Y120" s="5">
        <v>15.800000000000002</v>
      </c>
      <c r="Z120" s="5">
        <v>12.4</v>
      </c>
      <c r="AA120" s="5">
        <v>10.4</v>
      </c>
      <c r="AB120" s="5">
        <v>99.11999999999999</v>
      </c>
    </row>
    <row r="121" spans="1:28" ht="15.75" x14ac:dyDescent="0.2">
      <c r="A121" s="3">
        <v>11</v>
      </c>
      <c r="B121" s="3" t="s">
        <v>102</v>
      </c>
      <c r="C121" s="3">
        <v>136900</v>
      </c>
      <c r="D121" s="3" t="s">
        <v>24</v>
      </c>
      <c r="E121" s="3">
        <v>2</v>
      </c>
      <c r="F121" s="4">
        <v>50</v>
      </c>
      <c r="G121" s="3">
        <v>50.9</v>
      </c>
      <c r="H121" s="3">
        <v>40.6</v>
      </c>
      <c r="I121" s="3">
        <v>34.1</v>
      </c>
      <c r="J121" s="3">
        <v>27</v>
      </c>
      <c r="K121" s="3">
        <v>21</v>
      </c>
      <c r="L121" s="3">
        <v>16.8</v>
      </c>
      <c r="M121" s="3">
        <v>13.3</v>
      </c>
      <c r="N121" s="3">
        <v>11.2</v>
      </c>
      <c r="O121" s="3">
        <v>8.6999999999999993</v>
      </c>
      <c r="P121" s="3">
        <v>7.2</v>
      </c>
      <c r="Q121" s="6">
        <v>70.679999999999993</v>
      </c>
      <c r="R121" s="5">
        <v>50.899999999999991</v>
      </c>
      <c r="S121" s="5">
        <v>40.6</v>
      </c>
      <c r="T121" s="5">
        <v>34.1</v>
      </c>
      <c r="U121" s="5">
        <v>27</v>
      </c>
      <c r="V121" s="5">
        <v>20.999999999999996</v>
      </c>
      <c r="W121" s="5">
        <v>16.8</v>
      </c>
      <c r="X121" s="5">
        <v>13.300000000000002</v>
      </c>
      <c r="Y121" s="5">
        <v>11.2</v>
      </c>
      <c r="Z121" s="5">
        <v>8.6999999999999993</v>
      </c>
      <c r="AA121" s="5">
        <v>7.2</v>
      </c>
      <c r="AB121" s="5">
        <v>70.679999999999993</v>
      </c>
    </row>
    <row r="122" spans="1:28" ht="15.75" x14ac:dyDescent="0.2">
      <c r="A122" s="3">
        <v>11</v>
      </c>
      <c r="B122" s="3" t="s">
        <v>102</v>
      </c>
      <c r="C122" s="3">
        <v>136900</v>
      </c>
      <c r="D122" s="3" t="s">
        <v>24</v>
      </c>
      <c r="E122" s="3">
        <v>1.01</v>
      </c>
      <c r="F122" s="7">
        <v>99</v>
      </c>
      <c r="G122" s="3">
        <v>23.7</v>
      </c>
      <c r="H122" s="3">
        <v>19.100000000000001</v>
      </c>
      <c r="I122" s="3">
        <v>15.7</v>
      </c>
      <c r="J122" s="3">
        <v>12.4</v>
      </c>
      <c r="K122" s="3">
        <v>9.6</v>
      </c>
      <c r="L122" s="3">
        <v>6.5</v>
      </c>
      <c r="M122" s="3">
        <v>6.2</v>
      </c>
      <c r="N122" s="3">
        <v>5.3</v>
      </c>
      <c r="O122" s="3">
        <v>4.3</v>
      </c>
      <c r="P122" s="3">
        <v>3.6</v>
      </c>
      <c r="Q122" s="6">
        <v>36.6</v>
      </c>
      <c r="R122" s="5">
        <v>23.699999999999996</v>
      </c>
      <c r="S122" s="5">
        <v>19.100000000000001</v>
      </c>
      <c r="T122" s="5">
        <v>15.7</v>
      </c>
      <c r="U122" s="5">
        <v>12.4</v>
      </c>
      <c r="V122" s="5">
        <v>9.6</v>
      </c>
      <c r="W122" s="5">
        <v>8.25</v>
      </c>
      <c r="X122" s="5">
        <v>6.2</v>
      </c>
      <c r="Y122" s="5">
        <v>5.3</v>
      </c>
      <c r="Z122" s="5">
        <v>4.3</v>
      </c>
      <c r="AA122" s="5">
        <v>3.6</v>
      </c>
      <c r="AB122" s="5">
        <v>36.6</v>
      </c>
    </row>
    <row r="123" spans="1:28" ht="15.75" x14ac:dyDescent="0.2">
      <c r="A123" s="3">
        <v>12</v>
      </c>
      <c r="B123" s="3" t="s">
        <v>113</v>
      </c>
      <c r="C123" s="3">
        <v>241414</v>
      </c>
      <c r="D123" s="3" t="s">
        <v>19</v>
      </c>
      <c r="E123" s="3">
        <v>1000</v>
      </c>
      <c r="F123" s="4">
        <v>0.1</v>
      </c>
      <c r="G123" s="3">
        <v>126.2</v>
      </c>
      <c r="H123" s="3">
        <v>99.4</v>
      </c>
      <c r="I123" s="3">
        <v>93.2</v>
      </c>
      <c r="J123" s="3">
        <v>78.599999999999994</v>
      </c>
      <c r="K123" s="3">
        <v>66.5</v>
      </c>
      <c r="L123" s="3">
        <v>57.8</v>
      </c>
      <c r="M123" s="3">
        <v>38.5</v>
      </c>
      <c r="N123" s="3">
        <v>26.3</v>
      </c>
      <c r="O123" s="3">
        <v>19.600000000000001</v>
      </c>
      <c r="P123" s="3">
        <v>19.399999999999999</v>
      </c>
      <c r="Q123" s="6">
        <v>207.35499999999999</v>
      </c>
      <c r="R123" s="5">
        <v>126.2</v>
      </c>
      <c r="S123" s="5">
        <v>99.4</v>
      </c>
      <c r="T123" s="5">
        <v>93.200000000000017</v>
      </c>
      <c r="U123" s="5">
        <v>78.599999999999994</v>
      </c>
      <c r="V123" s="5">
        <v>66.5</v>
      </c>
      <c r="W123" s="5">
        <v>57.8</v>
      </c>
      <c r="X123" s="5">
        <v>39.200000000000003</v>
      </c>
      <c r="Y123" s="5">
        <v>29.9</v>
      </c>
      <c r="Z123" s="5">
        <v>20.266666666666666</v>
      </c>
      <c r="AA123" s="5">
        <v>19.399999999999999</v>
      </c>
      <c r="AB123" s="5">
        <v>207.35499999999999</v>
      </c>
    </row>
    <row r="124" spans="1:28" ht="15.75" x14ac:dyDescent="0.2">
      <c r="A124" s="3">
        <v>12</v>
      </c>
      <c r="B124" s="3" t="s">
        <v>113</v>
      </c>
      <c r="C124" s="3">
        <v>241414</v>
      </c>
      <c r="D124" s="3" t="s">
        <v>19</v>
      </c>
      <c r="E124" s="3">
        <v>500</v>
      </c>
      <c r="F124" s="4">
        <v>0.2</v>
      </c>
      <c r="G124" s="3">
        <v>114</v>
      </c>
      <c r="H124" s="3">
        <v>89.8</v>
      </c>
      <c r="I124" s="3">
        <v>83.5</v>
      </c>
      <c r="J124" s="3">
        <v>70.099999999999994</v>
      </c>
      <c r="K124" s="3">
        <v>58.6</v>
      </c>
      <c r="L124" s="3">
        <v>50.6</v>
      </c>
      <c r="M124" s="3">
        <v>34.4</v>
      </c>
      <c r="N124" s="3">
        <v>24.1</v>
      </c>
      <c r="O124" s="3">
        <v>18.100000000000001</v>
      </c>
      <c r="P124" s="3">
        <v>17.7</v>
      </c>
      <c r="Q124" s="6">
        <v>191.53499999999997</v>
      </c>
      <c r="R124" s="5">
        <v>114</v>
      </c>
      <c r="S124" s="5">
        <v>89.8</v>
      </c>
      <c r="T124" s="5">
        <v>83.5</v>
      </c>
      <c r="U124" s="5">
        <v>70.099999999999994</v>
      </c>
      <c r="V124" s="5">
        <v>58.6</v>
      </c>
      <c r="W124" s="5">
        <v>50.6</v>
      </c>
      <c r="X124" s="5">
        <v>34.4</v>
      </c>
      <c r="Y124" s="5">
        <v>26.475000000000001</v>
      </c>
      <c r="Z124" s="5">
        <v>18.100000000000001</v>
      </c>
      <c r="AA124" s="5">
        <v>17.7</v>
      </c>
      <c r="AB124" s="5">
        <v>191.53499999999997</v>
      </c>
    </row>
    <row r="125" spans="1:28" ht="15.75" x14ac:dyDescent="0.2">
      <c r="A125" s="3">
        <v>12</v>
      </c>
      <c r="B125" s="3" t="s">
        <v>113</v>
      </c>
      <c r="C125" s="3">
        <v>241414</v>
      </c>
      <c r="D125" s="3" t="s">
        <v>19</v>
      </c>
      <c r="E125" s="3">
        <v>200</v>
      </c>
      <c r="F125" s="4">
        <v>0.5</v>
      </c>
      <c r="G125" s="3">
        <v>99</v>
      </c>
      <c r="H125" s="3">
        <v>78.099999999999994</v>
      </c>
      <c r="I125" s="3">
        <v>71.8</v>
      </c>
      <c r="J125" s="3">
        <v>59.9</v>
      </c>
      <c r="K125" s="3">
        <v>49.4</v>
      </c>
      <c r="L125" s="3">
        <v>42.3</v>
      </c>
      <c r="M125" s="3">
        <v>29.5</v>
      </c>
      <c r="N125" s="3">
        <v>21.3</v>
      </c>
      <c r="O125" s="3">
        <v>16.2</v>
      </c>
      <c r="P125" s="3">
        <v>15.6</v>
      </c>
      <c r="Q125" s="6">
        <v>171.08199999999999</v>
      </c>
      <c r="R125" s="5">
        <v>99</v>
      </c>
      <c r="S125" s="5">
        <v>78.099999999999994</v>
      </c>
      <c r="T125" s="5">
        <v>71.799999999999983</v>
      </c>
      <c r="U125" s="5">
        <v>59.9</v>
      </c>
      <c r="V125" s="5">
        <v>49.400000000000013</v>
      </c>
      <c r="W125" s="5">
        <v>42.3</v>
      </c>
      <c r="X125" s="5">
        <v>29.5</v>
      </c>
      <c r="Y125" s="5">
        <v>23.212499999999999</v>
      </c>
      <c r="Z125" s="5">
        <v>16.199999999999996</v>
      </c>
      <c r="AA125" s="5">
        <v>15.600000000000001</v>
      </c>
      <c r="AB125" s="5">
        <v>171.08199999999999</v>
      </c>
    </row>
    <row r="126" spans="1:28" ht="15.75" x14ac:dyDescent="0.2">
      <c r="A126" s="3">
        <v>12</v>
      </c>
      <c r="B126" s="3" t="s">
        <v>113</v>
      </c>
      <c r="C126" s="3">
        <v>241414</v>
      </c>
      <c r="D126" s="3" t="s">
        <v>19</v>
      </c>
      <c r="E126" s="3">
        <v>100</v>
      </c>
      <c r="F126" s="4">
        <v>1</v>
      </c>
      <c r="G126" s="3">
        <v>88.6</v>
      </c>
      <c r="H126" s="3">
        <v>70</v>
      </c>
      <c r="I126" s="3">
        <v>63.8</v>
      </c>
      <c r="J126" s="3">
        <v>53</v>
      </c>
      <c r="K126" s="3">
        <v>43.1</v>
      </c>
      <c r="L126" s="3">
        <v>36.700000000000003</v>
      </c>
      <c r="M126" s="3">
        <v>26.1</v>
      </c>
      <c r="N126" s="3">
        <v>19.399999999999999</v>
      </c>
      <c r="O126" s="3">
        <v>14.8</v>
      </c>
      <c r="P126" s="3">
        <v>14.1</v>
      </c>
      <c r="Q126" s="6">
        <v>156.05299999999997</v>
      </c>
      <c r="R126" s="5">
        <v>88.6</v>
      </c>
      <c r="S126" s="5">
        <v>70</v>
      </c>
      <c r="T126" s="5">
        <v>63.8</v>
      </c>
      <c r="U126" s="5">
        <v>53</v>
      </c>
      <c r="V126" s="5">
        <v>43.100000000000009</v>
      </c>
      <c r="W126" s="5">
        <v>36.700000000000003</v>
      </c>
      <c r="X126" s="5">
        <v>26.1</v>
      </c>
      <c r="Y126" s="5">
        <v>20.887499999999999</v>
      </c>
      <c r="Z126" s="5">
        <v>14.8</v>
      </c>
      <c r="AA126" s="5">
        <v>14.1</v>
      </c>
      <c r="AB126" s="5">
        <v>156.05299999999997</v>
      </c>
    </row>
    <row r="127" spans="1:28" ht="15.75" x14ac:dyDescent="0.2">
      <c r="A127" s="3">
        <v>12</v>
      </c>
      <c r="B127" s="3" t="s">
        <v>113</v>
      </c>
      <c r="C127" s="3">
        <v>241414</v>
      </c>
      <c r="D127" s="3" t="s">
        <v>19</v>
      </c>
      <c r="E127" s="3">
        <v>50</v>
      </c>
      <c r="F127" s="4">
        <v>2</v>
      </c>
      <c r="G127" s="3">
        <v>78.900000000000006</v>
      </c>
      <c r="H127" s="3">
        <v>62.5</v>
      </c>
      <c r="I127" s="3">
        <v>56.4</v>
      </c>
      <c r="J127" s="3">
        <v>46.5</v>
      </c>
      <c r="K127" s="3">
        <v>37.5</v>
      </c>
      <c r="L127" s="3">
        <v>31.8</v>
      </c>
      <c r="M127" s="3">
        <v>23</v>
      </c>
      <c r="N127" s="3">
        <v>17.5</v>
      </c>
      <c r="O127" s="3">
        <v>13.5</v>
      </c>
      <c r="P127" s="3">
        <v>12.7</v>
      </c>
      <c r="Q127" s="6">
        <v>141.36299999999997</v>
      </c>
      <c r="R127" s="5">
        <v>78.900000000000006</v>
      </c>
      <c r="S127" s="5">
        <v>62.500000000000007</v>
      </c>
      <c r="T127" s="5">
        <v>56.399999999999991</v>
      </c>
      <c r="U127" s="5">
        <v>46.5</v>
      </c>
      <c r="V127" s="5">
        <v>37.5</v>
      </c>
      <c r="W127" s="5">
        <v>31.8</v>
      </c>
      <c r="X127" s="5">
        <v>23</v>
      </c>
      <c r="Y127" s="5">
        <v>17.5</v>
      </c>
      <c r="Z127" s="5">
        <v>13.5</v>
      </c>
      <c r="AA127" s="5">
        <v>12.7</v>
      </c>
      <c r="AB127" s="5">
        <v>141.36299999999997</v>
      </c>
    </row>
    <row r="128" spans="1:28" ht="15.75" x14ac:dyDescent="0.2">
      <c r="A128" s="3">
        <v>12</v>
      </c>
      <c r="B128" s="3" t="s">
        <v>113</v>
      </c>
      <c r="C128" s="3">
        <v>241414</v>
      </c>
      <c r="D128" s="3" t="s">
        <v>19</v>
      </c>
      <c r="E128" s="3">
        <v>25</v>
      </c>
      <c r="F128" s="4">
        <v>4</v>
      </c>
      <c r="G128" s="3">
        <v>69.7</v>
      </c>
      <c r="H128" s="3">
        <v>55.4</v>
      </c>
      <c r="I128" s="3">
        <v>49.5</v>
      </c>
      <c r="J128" s="3">
        <v>40.6</v>
      </c>
      <c r="K128" s="3">
        <v>32.299999999999997</v>
      </c>
      <c r="L128" s="3">
        <v>27.2</v>
      </c>
      <c r="M128" s="3">
        <v>20.100000000000001</v>
      </c>
      <c r="N128" s="3">
        <v>15.7</v>
      </c>
      <c r="O128" s="3">
        <v>12.3</v>
      </c>
      <c r="P128" s="3">
        <v>11.4</v>
      </c>
      <c r="Q128" s="6">
        <v>126.67299999999999</v>
      </c>
      <c r="R128" s="5">
        <v>69.7</v>
      </c>
      <c r="S128" s="5">
        <v>55.4</v>
      </c>
      <c r="T128" s="5">
        <v>49.5</v>
      </c>
      <c r="U128" s="5">
        <v>40.6</v>
      </c>
      <c r="V128" s="5">
        <v>32.299999999999997</v>
      </c>
      <c r="W128" s="5">
        <v>27.2</v>
      </c>
      <c r="X128" s="5">
        <v>20.100000000000001</v>
      </c>
      <c r="Y128" s="5">
        <v>15.7</v>
      </c>
      <c r="Z128" s="5">
        <v>12.300000000000002</v>
      </c>
      <c r="AA128" s="5">
        <v>11.4</v>
      </c>
      <c r="AB128" s="5">
        <v>126.67299999999999</v>
      </c>
    </row>
    <row r="129" spans="1:28" ht="15.75" x14ac:dyDescent="0.2">
      <c r="A129" s="3">
        <v>12</v>
      </c>
      <c r="B129" s="3" t="s">
        <v>113</v>
      </c>
      <c r="C129" s="3">
        <v>241414</v>
      </c>
      <c r="D129" s="3" t="s">
        <v>19</v>
      </c>
      <c r="E129" s="3">
        <v>20</v>
      </c>
      <c r="F129" s="4">
        <v>5</v>
      </c>
      <c r="G129" s="3">
        <v>66.900000000000006</v>
      </c>
      <c r="H129" s="3">
        <v>53.1</v>
      </c>
      <c r="I129" s="3">
        <v>47.4</v>
      </c>
      <c r="J129" s="3">
        <v>38.799999999999997</v>
      </c>
      <c r="K129" s="3">
        <v>30.8</v>
      </c>
      <c r="L129" s="3">
        <v>25.9</v>
      </c>
      <c r="M129" s="3">
        <v>19.3</v>
      </c>
      <c r="N129" s="3">
        <v>15.1</v>
      </c>
      <c r="O129" s="3">
        <v>11.9</v>
      </c>
      <c r="P129" s="3">
        <v>10.9</v>
      </c>
      <c r="Q129" s="6">
        <v>122.03999999999999</v>
      </c>
      <c r="R129" s="5">
        <v>66.900000000000006</v>
      </c>
      <c r="S129" s="5">
        <v>53.1</v>
      </c>
      <c r="T129" s="5">
        <v>47.399999999999991</v>
      </c>
      <c r="U129" s="5">
        <v>38.799999999999997</v>
      </c>
      <c r="V129" s="5">
        <v>30.799999999999994</v>
      </c>
      <c r="W129" s="5">
        <v>25.9</v>
      </c>
      <c r="X129" s="5">
        <v>19.3</v>
      </c>
      <c r="Y129" s="5">
        <v>15.1</v>
      </c>
      <c r="Z129" s="5">
        <v>11.9</v>
      </c>
      <c r="AA129" s="5">
        <v>10.9</v>
      </c>
      <c r="AB129" s="5">
        <v>122.03999999999999</v>
      </c>
    </row>
    <row r="130" spans="1:28" ht="15.75" x14ac:dyDescent="0.2">
      <c r="A130" s="3">
        <v>12</v>
      </c>
      <c r="B130" s="3" t="s">
        <v>113</v>
      </c>
      <c r="C130" s="3">
        <v>241414</v>
      </c>
      <c r="D130" s="3" t="s">
        <v>19</v>
      </c>
      <c r="E130" s="3">
        <v>10</v>
      </c>
      <c r="F130" s="4">
        <v>10</v>
      </c>
      <c r="G130" s="3">
        <v>58.3</v>
      </c>
      <c r="H130" s="3">
        <v>46.5</v>
      </c>
      <c r="I130" s="3">
        <v>41</v>
      </c>
      <c r="J130" s="3">
        <v>33.299999999999997</v>
      </c>
      <c r="K130" s="3">
        <v>26.2</v>
      </c>
      <c r="L130" s="3">
        <v>21.9</v>
      </c>
      <c r="M130" s="3">
        <v>16.600000000000001</v>
      </c>
      <c r="N130" s="3">
        <v>13.4</v>
      </c>
      <c r="O130" s="3">
        <v>10.6</v>
      </c>
      <c r="P130" s="3">
        <v>9.6</v>
      </c>
      <c r="Q130" s="6">
        <v>107.35</v>
      </c>
      <c r="R130" s="5">
        <v>58.29999999999999</v>
      </c>
      <c r="S130" s="5">
        <v>46.5</v>
      </c>
      <c r="T130" s="5">
        <v>41.000000000000007</v>
      </c>
      <c r="U130" s="5">
        <v>33.299999999999997</v>
      </c>
      <c r="V130" s="5">
        <v>26.2</v>
      </c>
      <c r="W130" s="5">
        <v>21.9</v>
      </c>
      <c r="X130" s="5">
        <v>16.600000000000001</v>
      </c>
      <c r="Y130" s="5">
        <v>13.4</v>
      </c>
      <c r="Z130" s="5">
        <v>10.6</v>
      </c>
      <c r="AA130" s="5">
        <v>9.6</v>
      </c>
      <c r="AB130" s="5">
        <v>107.35</v>
      </c>
    </row>
    <row r="131" spans="1:28" ht="15.75" x14ac:dyDescent="0.2">
      <c r="A131" s="3">
        <v>12</v>
      </c>
      <c r="B131" s="3" t="s">
        <v>113</v>
      </c>
      <c r="C131" s="3">
        <v>241414</v>
      </c>
      <c r="D131" s="3" t="s">
        <v>19</v>
      </c>
      <c r="E131" s="3">
        <v>5</v>
      </c>
      <c r="F131" s="4">
        <v>20</v>
      </c>
      <c r="G131" s="3">
        <v>50</v>
      </c>
      <c r="H131" s="3">
        <v>40.1</v>
      </c>
      <c r="I131" s="3">
        <v>34.9</v>
      </c>
      <c r="J131" s="3">
        <v>28.1</v>
      </c>
      <c r="K131" s="3">
        <v>21.9</v>
      </c>
      <c r="L131" s="3">
        <v>18.2</v>
      </c>
      <c r="M131" s="3">
        <v>14.1</v>
      </c>
      <c r="N131" s="3">
        <v>11.7</v>
      </c>
      <c r="O131" s="3">
        <v>9.4</v>
      </c>
      <c r="P131" s="3">
        <v>8.4</v>
      </c>
      <c r="Q131" s="6">
        <v>92.094999999999985</v>
      </c>
      <c r="R131" s="5">
        <v>50.000000000000007</v>
      </c>
      <c r="S131" s="5">
        <v>40.1</v>
      </c>
      <c r="T131" s="5">
        <v>34.9</v>
      </c>
      <c r="U131" s="5">
        <v>28.1</v>
      </c>
      <c r="V131" s="5">
        <v>21.9</v>
      </c>
      <c r="W131" s="5">
        <v>18.2</v>
      </c>
      <c r="X131" s="5">
        <v>14.1</v>
      </c>
      <c r="Y131" s="5">
        <v>11.7</v>
      </c>
      <c r="Z131" s="5">
        <v>9.4000000000000021</v>
      </c>
      <c r="AA131" s="5">
        <v>8.4</v>
      </c>
      <c r="AB131" s="5">
        <v>92.094999999999985</v>
      </c>
    </row>
    <row r="132" spans="1:28" ht="15.75" x14ac:dyDescent="0.2">
      <c r="A132" s="3">
        <v>12</v>
      </c>
      <c r="B132" s="3" t="s">
        <v>113</v>
      </c>
      <c r="C132" s="3">
        <v>241414</v>
      </c>
      <c r="D132" s="3" t="s">
        <v>19</v>
      </c>
      <c r="E132" s="3">
        <v>2</v>
      </c>
      <c r="F132" s="4">
        <v>50</v>
      </c>
      <c r="G132" s="3">
        <v>38.5</v>
      </c>
      <c r="H132" s="3">
        <v>31.2</v>
      </c>
      <c r="I132" s="3">
        <v>26.7</v>
      </c>
      <c r="J132" s="3">
        <v>21.1</v>
      </c>
      <c r="K132" s="3">
        <v>16.3</v>
      </c>
      <c r="L132" s="3">
        <v>13.5</v>
      </c>
      <c r="M132" s="3">
        <v>10.8</v>
      </c>
      <c r="N132" s="3">
        <v>9.1999999999999993</v>
      </c>
      <c r="O132" s="3">
        <v>7.5</v>
      </c>
      <c r="P132" s="3">
        <v>6.6</v>
      </c>
      <c r="Q132" s="6">
        <v>69.381999999999991</v>
      </c>
      <c r="R132" s="5">
        <v>38.5</v>
      </c>
      <c r="S132" s="5">
        <v>31.200000000000003</v>
      </c>
      <c r="T132" s="5">
        <v>26.7</v>
      </c>
      <c r="U132" s="5">
        <v>21.1</v>
      </c>
      <c r="V132" s="5">
        <v>16.3</v>
      </c>
      <c r="W132" s="5">
        <v>13.5</v>
      </c>
      <c r="X132" s="5">
        <v>10.800000000000002</v>
      </c>
      <c r="Y132" s="5">
        <v>9.1999999999999993</v>
      </c>
      <c r="Z132" s="5">
        <v>7.5</v>
      </c>
      <c r="AA132" s="5">
        <v>6.6</v>
      </c>
      <c r="AB132" s="5">
        <v>69.381999999999991</v>
      </c>
    </row>
    <row r="133" spans="1:28" ht="15.75" x14ac:dyDescent="0.2">
      <c r="A133" s="3">
        <v>12</v>
      </c>
      <c r="B133" s="3" t="s">
        <v>113</v>
      </c>
      <c r="C133" s="3">
        <v>241414</v>
      </c>
      <c r="D133" s="3" t="s">
        <v>19</v>
      </c>
      <c r="E133" s="3">
        <v>1.01</v>
      </c>
      <c r="F133" s="7">
        <v>99</v>
      </c>
      <c r="G133" s="3">
        <v>23.1</v>
      </c>
      <c r="H133" s="3">
        <v>19.600000000000001</v>
      </c>
      <c r="I133" s="3">
        <v>16.2</v>
      </c>
      <c r="J133" s="3">
        <v>12.1</v>
      </c>
      <c r="K133" s="3">
        <v>9.6999999999999993</v>
      </c>
      <c r="L133" s="3">
        <v>8</v>
      </c>
      <c r="M133" s="3">
        <v>6.5</v>
      </c>
      <c r="N133" s="3">
        <v>5.8</v>
      </c>
      <c r="O133" s="3">
        <v>4.8</v>
      </c>
      <c r="P133" s="3">
        <v>4</v>
      </c>
      <c r="Q133" s="6">
        <v>33.448</v>
      </c>
      <c r="R133" s="5">
        <v>23.1</v>
      </c>
      <c r="S133" s="5">
        <v>19.600000000000001</v>
      </c>
      <c r="T133" s="5">
        <v>16.199999999999996</v>
      </c>
      <c r="U133" s="5">
        <v>12.1</v>
      </c>
      <c r="V133" s="5">
        <v>9.6999999999999993</v>
      </c>
      <c r="W133" s="5">
        <v>8</v>
      </c>
      <c r="X133" s="5">
        <v>6.5</v>
      </c>
      <c r="Y133" s="5">
        <v>5.8</v>
      </c>
      <c r="Z133" s="5">
        <v>4.8</v>
      </c>
      <c r="AA133" s="5">
        <v>4</v>
      </c>
      <c r="AB133" s="5">
        <v>33.448</v>
      </c>
    </row>
    <row r="134" spans="1:28" ht="15.75" x14ac:dyDescent="0.2">
      <c r="A134" s="3">
        <v>13</v>
      </c>
      <c r="B134" s="3" t="s">
        <v>110</v>
      </c>
      <c r="C134" s="3">
        <v>244731</v>
      </c>
      <c r="D134" s="3" t="s">
        <v>22</v>
      </c>
      <c r="E134" s="3">
        <v>1000</v>
      </c>
      <c r="F134" s="4">
        <v>0.1</v>
      </c>
      <c r="G134" s="3">
        <v>139.19999999999999</v>
      </c>
      <c r="H134" s="3">
        <v>104.9</v>
      </c>
      <c r="I134" s="3">
        <v>82.4</v>
      </c>
      <c r="J134" s="3">
        <v>64.7</v>
      </c>
      <c r="K134" s="3">
        <v>49.7</v>
      </c>
      <c r="L134" s="3">
        <v>38.299999999999997</v>
      </c>
      <c r="M134" s="3">
        <v>27.6</v>
      </c>
      <c r="N134" s="3">
        <v>22.5</v>
      </c>
      <c r="O134" s="3">
        <v>18.100000000000001</v>
      </c>
      <c r="P134" s="3">
        <v>17.100000000000001</v>
      </c>
      <c r="Q134" s="6">
        <v>169.839</v>
      </c>
      <c r="R134" s="5">
        <v>139.19999999999999</v>
      </c>
      <c r="S134" s="5">
        <v>104.9</v>
      </c>
      <c r="T134" s="5">
        <v>82.4</v>
      </c>
      <c r="U134" s="5">
        <v>64.7</v>
      </c>
      <c r="V134" s="5">
        <v>49.7</v>
      </c>
      <c r="W134" s="5">
        <v>38.299999999999997</v>
      </c>
      <c r="X134" s="5">
        <v>27.6</v>
      </c>
      <c r="Y134" s="5">
        <v>22.5</v>
      </c>
      <c r="Z134" s="5">
        <v>18.100000000000001</v>
      </c>
      <c r="AA134" s="5">
        <v>17.100000000000001</v>
      </c>
      <c r="AB134" s="5">
        <v>169.839</v>
      </c>
    </row>
    <row r="135" spans="1:28" ht="15.75" x14ac:dyDescent="0.2">
      <c r="A135" s="3">
        <v>13</v>
      </c>
      <c r="B135" s="3" t="s">
        <v>110</v>
      </c>
      <c r="C135" s="3">
        <v>244731</v>
      </c>
      <c r="D135" s="3" t="s">
        <v>22</v>
      </c>
      <c r="E135" s="3">
        <v>500</v>
      </c>
      <c r="F135" s="4">
        <v>0.2</v>
      </c>
      <c r="G135" s="3">
        <v>125.5</v>
      </c>
      <c r="H135" s="3">
        <v>95.4</v>
      </c>
      <c r="I135" s="3">
        <v>75.400000000000006</v>
      </c>
      <c r="J135" s="3">
        <v>59.1</v>
      </c>
      <c r="K135" s="3">
        <v>45.7</v>
      </c>
      <c r="L135" s="3">
        <v>35.700000000000003</v>
      </c>
      <c r="M135" s="3">
        <v>26.1</v>
      </c>
      <c r="N135" s="3">
        <v>21.4</v>
      </c>
      <c r="O135" s="3">
        <v>17.100000000000001</v>
      </c>
      <c r="P135" s="3">
        <v>15.9</v>
      </c>
      <c r="Q135" s="6">
        <v>159.32999999999998</v>
      </c>
      <c r="R135" s="5">
        <v>125.5</v>
      </c>
      <c r="S135" s="5">
        <v>95.4</v>
      </c>
      <c r="T135" s="5">
        <v>75.400000000000006</v>
      </c>
      <c r="U135" s="5">
        <v>59.1</v>
      </c>
      <c r="V135" s="5">
        <v>45.70000000000001</v>
      </c>
      <c r="W135" s="5">
        <v>35.700000000000003</v>
      </c>
      <c r="X135" s="5">
        <v>26.1</v>
      </c>
      <c r="Y135" s="5">
        <v>21.4</v>
      </c>
      <c r="Z135" s="5">
        <v>17.100000000000001</v>
      </c>
      <c r="AA135" s="5">
        <v>15.9</v>
      </c>
      <c r="AB135" s="5">
        <v>159.32999999999998</v>
      </c>
    </row>
    <row r="136" spans="1:28" ht="15.75" x14ac:dyDescent="0.2">
      <c r="A136" s="3">
        <v>13</v>
      </c>
      <c r="B136" s="3" t="s">
        <v>110</v>
      </c>
      <c r="C136" s="3">
        <v>244731</v>
      </c>
      <c r="D136" s="3" t="s">
        <v>22</v>
      </c>
      <c r="E136" s="3">
        <v>200</v>
      </c>
      <c r="F136" s="4">
        <v>0.5</v>
      </c>
      <c r="G136" s="3">
        <v>108.4</v>
      </c>
      <c r="H136" s="3">
        <v>83.5</v>
      </c>
      <c r="I136" s="3">
        <v>66.599999999999994</v>
      </c>
      <c r="J136" s="3">
        <v>52</v>
      </c>
      <c r="K136" s="3">
        <v>40.6</v>
      </c>
      <c r="L136" s="3">
        <v>32.299999999999997</v>
      </c>
      <c r="M136" s="3">
        <v>24</v>
      </c>
      <c r="N136" s="3">
        <v>19.8</v>
      </c>
      <c r="O136" s="3">
        <v>15.7</v>
      </c>
      <c r="P136" s="3">
        <v>14.4</v>
      </c>
      <c r="Q136" s="6">
        <v>145.54400000000001</v>
      </c>
      <c r="R136" s="5">
        <v>108.40000000000002</v>
      </c>
      <c r="S136" s="5">
        <v>83.5</v>
      </c>
      <c r="T136" s="5">
        <v>66.599999999999994</v>
      </c>
      <c r="U136" s="5">
        <v>52</v>
      </c>
      <c r="V136" s="5">
        <v>40.6</v>
      </c>
      <c r="W136" s="5">
        <v>32.299999999999997</v>
      </c>
      <c r="X136" s="5">
        <v>24</v>
      </c>
      <c r="Y136" s="5">
        <v>19.8</v>
      </c>
      <c r="Z136" s="5">
        <v>15.7</v>
      </c>
      <c r="AA136" s="5">
        <v>14.4</v>
      </c>
      <c r="AB136" s="5">
        <v>145.54400000000001</v>
      </c>
    </row>
    <row r="137" spans="1:28" ht="15.75" x14ac:dyDescent="0.2">
      <c r="A137" s="3">
        <v>13</v>
      </c>
      <c r="B137" s="3" t="s">
        <v>110</v>
      </c>
      <c r="C137" s="3">
        <v>244731</v>
      </c>
      <c r="D137" s="3" t="s">
        <v>22</v>
      </c>
      <c r="E137" s="3">
        <v>100</v>
      </c>
      <c r="F137" s="4">
        <v>1</v>
      </c>
      <c r="G137" s="3">
        <v>96.4</v>
      </c>
      <c r="H137" s="3">
        <v>74.900000000000006</v>
      </c>
      <c r="I137" s="3">
        <v>60.1</v>
      </c>
      <c r="J137" s="3">
        <v>46.9</v>
      </c>
      <c r="K137" s="3">
        <v>36.799999999999997</v>
      </c>
      <c r="L137" s="3">
        <v>29.7</v>
      </c>
      <c r="M137" s="3">
        <v>22.4</v>
      </c>
      <c r="N137" s="3">
        <v>18.5</v>
      </c>
      <c r="O137" s="3">
        <v>14.6</v>
      </c>
      <c r="P137" s="3">
        <v>13.3</v>
      </c>
      <c r="Q137" s="6">
        <v>135.14799999999997</v>
      </c>
      <c r="R137" s="5">
        <v>96.4</v>
      </c>
      <c r="S137" s="5">
        <v>74.900000000000006</v>
      </c>
      <c r="T137" s="5">
        <v>60.1</v>
      </c>
      <c r="U137" s="5">
        <v>46.9</v>
      </c>
      <c r="V137" s="5">
        <v>36.799999999999997</v>
      </c>
      <c r="W137" s="5">
        <v>29.7</v>
      </c>
      <c r="X137" s="5">
        <v>22.399999999999995</v>
      </c>
      <c r="Y137" s="5">
        <v>18.5</v>
      </c>
      <c r="Z137" s="5">
        <v>14.6</v>
      </c>
      <c r="AA137" s="5">
        <v>13.3</v>
      </c>
      <c r="AB137" s="5">
        <v>135.14799999999997</v>
      </c>
    </row>
    <row r="138" spans="1:28" ht="15.75" x14ac:dyDescent="0.2">
      <c r="A138" s="3">
        <v>13</v>
      </c>
      <c r="B138" s="3" t="s">
        <v>110</v>
      </c>
      <c r="C138" s="3">
        <v>244731</v>
      </c>
      <c r="D138" s="3" t="s">
        <v>22</v>
      </c>
      <c r="E138" s="3">
        <v>50</v>
      </c>
      <c r="F138" s="4">
        <v>2</v>
      </c>
      <c r="G138" s="3">
        <v>84.9</v>
      </c>
      <c r="H138" s="3">
        <v>66.5</v>
      </c>
      <c r="I138" s="3">
        <v>53.8</v>
      </c>
      <c r="J138" s="3">
        <v>41.9</v>
      </c>
      <c r="K138" s="3">
        <v>33.1</v>
      </c>
      <c r="L138" s="3">
        <v>27.1</v>
      </c>
      <c r="M138" s="3">
        <v>20.7</v>
      </c>
      <c r="N138" s="3">
        <v>17.2</v>
      </c>
      <c r="O138" s="3">
        <v>13.5</v>
      </c>
      <c r="P138" s="3">
        <v>12.1</v>
      </c>
      <c r="Q138" s="6">
        <v>124.63899999999998</v>
      </c>
      <c r="R138" s="5">
        <v>84.9</v>
      </c>
      <c r="S138" s="5">
        <v>66.5</v>
      </c>
      <c r="T138" s="5">
        <v>53.8</v>
      </c>
      <c r="U138" s="5">
        <v>41.9</v>
      </c>
      <c r="V138" s="5">
        <v>33.1</v>
      </c>
      <c r="W138" s="5">
        <v>27.1</v>
      </c>
      <c r="X138" s="5">
        <v>20.699999999999996</v>
      </c>
      <c r="Y138" s="5">
        <v>17.2</v>
      </c>
      <c r="Z138" s="5">
        <v>13.5</v>
      </c>
      <c r="AA138" s="5">
        <v>12.1</v>
      </c>
      <c r="AB138" s="5">
        <v>124.63899999999998</v>
      </c>
    </row>
    <row r="139" spans="1:28" ht="15.75" x14ac:dyDescent="0.2">
      <c r="A139" s="3">
        <v>13</v>
      </c>
      <c r="B139" s="3" t="s">
        <v>110</v>
      </c>
      <c r="C139" s="3">
        <v>244731</v>
      </c>
      <c r="D139" s="3" t="s">
        <v>22</v>
      </c>
      <c r="E139" s="3">
        <v>25</v>
      </c>
      <c r="F139" s="4">
        <v>4</v>
      </c>
      <c r="G139" s="3">
        <v>74</v>
      </c>
      <c r="H139" s="3">
        <v>58.4</v>
      </c>
      <c r="I139" s="3">
        <v>47.7</v>
      </c>
      <c r="J139" s="3">
        <v>37.1</v>
      </c>
      <c r="K139" s="3">
        <v>29.4</v>
      </c>
      <c r="L139" s="3">
        <v>24.4</v>
      </c>
      <c r="M139" s="3">
        <v>18.899999999999999</v>
      </c>
      <c r="N139" s="3">
        <v>15.8</v>
      </c>
      <c r="O139" s="3">
        <v>12.3</v>
      </c>
      <c r="P139" s="3">
        <v>10.9</v>
      </c>
      <c r="Q139" s="6">
        <v>113.90399999999998</v>
      </c>
      <c r="R139" s="5">
        <v>74</v>
      </c>
      <c r="S139" s="5">
        <v>58.4</v>
      </c>
      <c r="T139" s="5">
        <v>47.7</v>
      </c>
      <c r="U139" s="5">
        <v>37.1</v>
      </c>
      <c r="V139" s="5">
        <v>29.4</v>
      </c>
      <c r="W139" s="5">
        <v>24.4</v>
      </c>
      <c r="X139" s="5">
        <v>18.899999999999999</v>
      </c>
      <c r="Y139" s="5">
        <v>15.800000000000002</v>
      </c>
      <c r="Z139" s="5">
        <v>12.300000000000002</v>
      </c>
      <c r="AA139" s="5">
        <v>10.9</v>
      </c>
      <c r="AB139" s="5">
        <v>113.90399999999998</v>
      </c>
    </row>
    <row r="140" spans="1:28" ht="15.75" x14ac:dyDescent="0.2">
      <c r="A140" s="3">
        <v>13</v>
      </c>
      <c r="B140" s="3" t="s">
        <v>110</v>
      </c>
      <c r="C140" s="3">
        <v>244731</v>
      </c>
      <c r="D140" s="3" t="s">
        <v>22</v>
      </c>
      <c r="E140" s="3">
        <v>20</v>
      </c>
      <c r="F140" s="4">
        <v>5</v>
      </c>
      <c r="G140" s="3">
        <v>70.5</v>
      </c>
      <c r="H140" s="3">
        <v>55.9</v>
      </c>
      <c r="I140" s="3">
        <v>45.7</v>
      </c>
      <c r="J140" s="3">
        <v>35.5</v>
      </c>
      <c r="K140" s="3">
        <v>28.2</v>
      </c>
      <c r="L140" s="3">
        <v>23.5</v>
      </c>
      <c r="M140" s="3">
        <v>18.3</v>
      </c>
      <c r="N140" s="3">
        <v>15.3</v>
      </c>
      <c r="O140" s="3">
        <v>11.9</v>
      </c>
      <c r="P140" s="3">
        <v>10.5</v>
      </c>
      <c r="Q140" s="6">
        <v>110.401</v>
      </c>
      <c r="R140" s="5">
        <v>70.5</v>
      </c>
      <c r="S140" s="5">
        <v>55.9</v>
      </c>
      <c r="T140" s="5">
        <v>45.7</v>
      </c>
      <c r="U140" s="5">
        <v>35.5</v>
      </c>
      <c r="V140" s="5">
        <v>28.2</v>
      </c>
      <c r="W140" s="5">
        <v>23.5</v>
      </c>
      <c r="X140" s="5">
        <v>18.3</v>
      </c>
      <c r="Y140" s="5">
        <v>15.3</v>
      </c>
      <c r="Z140" s="5">
        <v>11.9</v>
      </c>
      <c r="AA140" s="5">
        <v>10.5</v>
      </c>
      <c r="AB140" s="5">
        <v>110.401</v>
      </c>
    </row>
    <row r="141" spans="1:28" ht="15.75" x14ac:dyDescent="0.2">
      <c r="A141" s="3">
        <v>13</v>
      </c>
      <c r="B141" s="3" t="s">
        <v>110</v>
      </c>
      <c r="C141" s="3">
        <v>244731</v>
      </c>
      <c r="D141" s="3" t="s">
        <v>22</v>
      </c>
      <c r="E141" s="3">
        <v>10</v>
      </c>
      <c r="F141" s="4">
        <v>10</v>
      </c>
      <c r="G141" s="3">
        <v>60.1</v>
      </c>
      <c r="H141" s="3">
        <v>47.9</v>
      </c>
      <c r="I141" s="3">
        <v>39.6</v>
      </c>
      <c r="J141" s="3">
        <v>30.7</v>
      </c>
      <c r="K141" s="3">
        <v>24.5</v>
      </c>
      <c r="L141" s="3">
        <v>20.7</v>
      </c>
      <c r="M141" s="3">
        <v>16.3</v>
      </c>
      <c r="N141" s="3">
        <v>13.7</v>
      </c>
      <c r="O141" s="3">
        <v>10.6</v>
      </c>
      <c r="P141" s="3">
        <v>9.3000000000000007</v>
      </c>
      <c r="Q141" s="6">
        <v>99.213999999999984</v>
      </c>
      <c r="R141" s="5">
        <v>60.1</v>
      </c>
      <c r="S141" s="5">
        <v>47.9</v>
      </c>
      <c r="T141" s="5">
        <v>39.600000000000009</v>
      </c>
      <c r="U141" s="5">
        <v>30.699999999999996</v>
      </c>
      <c r="V141" s="5">
        <v>24.5</v>
      </c>
      <c r="W141" s="5">
        <v>20.7</v>
      </c>
      <c r="X141" s="5">
        <v>16.3</v>
      </c>
      <c r="Y141" s="5">
        <v>13.7</v>
      </c>
      <c r="Z141" s="5">
        <v>10.6</v>
      </c>
      <c r="AA141" s="5">
        <v>9.3000000000000007</v>
      </c>
      <c r="AB141" s="5">
        <v>99.213999999999984</v>
      </c>
    </row>
    <row r="142" spans="1:28" ht="15.75" x14ac:dyDescent="0.2">
      <c r="A142" s="3">
        <v>13</v>
      </c>
      <c r="B142" s="3" t="s">
        <v>110</v>
      </c>
      <c r="C142" s="3">
        <v>244731</v>
      </c>
      <c r="D142" s="3" t="s">
        <v>22</v>
      </c>
      <c r="E142" s="3">
        <v>5</v>
      </c>
      <c r="F142" s="4">
        <v>20</v>
      </c>
      <c r="G142" s="3">
        <v>49.8</v>
      </c>
      <c r="H142" s="3">
        <v>39.9</v>
      </c>
      <c r="I142" s="3">
        <v>33.4</v>
      </c>
      <c r="J142" s="3">
        <v>25.9</v>
      </c>
      <c r="K142" s="3">
        <v>20.7</v>
      </c>
      <c r="L142" s="3">
        <v>17.600000000000001</v>
      </c>
      <c r="M142" s="3">
        <v>14</v>
      </c>
      <c r="N142" s="3">
        <v>11.9</v>
      </c>
      <c r="O142" s="3">
        <v>9.3000000000000007</v>
      </c>
      <c r="P142" s="3">
        <v>8</v>
      </c>
      <c r="Q142" s="6">
        <v>87.23599999999999</v>
      </c>
      <c r="R142" s="5">
        <v>49.8</v>
      </c>
      <c r="S142" s="5">
        <v>39.9</v>
      </c>
      <c r="T142" s="5">
        <v>33.4</v>
      </c>
      <c r="U142" s="5">
        <v>25.9</v>
      </c>
      <c r="V142" s="5">
        <v>20.699999999999996</v>
      </c>
      <c r="W142" s="5">
        <v>17.600000000000001</v>
      </c>
      <c r="X142" s="5">
        <v>14</v>
      </c>
      <c r="Y142" s="5">
        <v>11.9</v>
      </c>
      <c r="Z142" s="5">
        <v>9.3000000000000007</v>
      </c>
      <c r="AA142" s="5">
        <v>8</v>
      </c>
      <c r="AB142" s="5">
        <v>87.23599999999999</v>
      </c>
    </row>
    <row r="143" spans="1:28" ht="15.75" x14ac:dyDescent="0.2">
      <c r="A143" s="3">
        <v>13</v>
      </c>
      <c r="B143" s="3" t="s">
        <v>110</v>
      </c>
      <c r="C143" s="3">
        <v>244731</v>
      </c>
      <c r="D143" s="3" t="s">
        <v>22</v>
      </c>
      <c r="E143" s="3">
        <v>2</v>
      </c>
      <c r="F143" s="4">
        <v>50</v>
      </c>
      <c r="G143" s="3">
        <v>35.299999999999997</v>
      </c>
      <c r="H143" s="3">
        <v>28.4</v>
      </c>
      <c r="I143" s="3">
        <v>24.2</v>
      </c>
      <c r="J143" s="3">
        <v>18.8</v>
      </c>
      <c r="K143" s="3">
        <v>15.1</v>
      </c>
      <c r="L143" s="3">
        <v>12.9</v>
      </c>
      <c r="M143" s="3">
        <v>10.3</v>
      </c>
      <c r="N143" s="3">
        <v>8.8000000000000007</v>
      </c>
      <c r="O143" s="3">
        <v>7</v>
      </c>
      <c r="P143" s="3">
        <v>6</v>
      </c>
      <c r="Q143" s="6">
        <v>68.364999999999995</v>
      </c>
      <c r="R143" s="5">
        <v>35.299999999999997</v>
      </c>
      <c r="S143" s="5">
        <v>28.4</v>
      </c>
      <c r="T143" s="5">
        <v>24.2</v>
      </c>
      <c r="U143" s="5">
        <v>18.8</v>
      </c>
      <c r="V143" s="5">
        <v>15.1</v>
      </c>
      <c r="W143" s="5">
        <v>12.9</v>
      </c>
      <c r="X143" s="5">
        <v>10.300000000000002</v>
      </c>
      <c r="Y143" s="5">
        <v>8.8000000000000007</v>
      </c>
      <c r="Z143" s="5">
        <v>7</v>
      </c>
      <c r="AA143" s="5">
        <v>6</v>
      </c>
      <c r="AB143" s="5">
        <v>68.364999999999995</v>
      </c>
    </row>
    <row r="144" spans="1:28" ht="15.75" x14ac:dyDescent="0.2">
      <c r="A144" s="3">
        <v>13</v>
      </c>
      <c r="B144" s="3" t="s">
        <v>110</v>
      </c>
      <c r="C144" s="3">
        <v>244731</v>
      </c>
      <c r="D144" s="3" t="s">
        <v>22</v>
      </c>
      <c r="E144" s="3">
        <v>1.01</v>
      </c>
      <c r="F144" s="7">
        <v>99</v>
      </c>
      <c r="G144" s="3">
        <v>15.3</v>
      </c>
      <c r="H144" s="3">
        <v>11.7</v>
      </c>
      <c r="I144" s="3">
        <v>10.6</v>
      </c>
      <c r="J144" s="3">
        <v>8.3000000000000007</v>
      </c>
      <c r="K144" s="3">
        <v>6.4</v>
      </c>
      <c r="L144" s="3">
        <v>5.0999999999999996</v>
      </c>
      <c r="M144" s="3">
        <v>3.8</v>
      </c>
      <c r="N144" s="3">
        <v>3.3</v>
      </c>
      <c r="O144" s="3">
        <v>3</v>
      </c>
      <c r="P144" s="3">
        <v>2.6</v>
      </c>
      <c r="Q144" s="6">
        <v>35.369</v>
      </c>
      <c r="R144" s="5">
        <v>15.3</v>
      </c>
      <c r="S144" s="5">
        <v>11.7</v>
      </c>
      <c r="T144" s="5">
        <v>10.6</v>
      </c>
      <c r="U144" s="5">
        <v>8.3000000000000007</v>
      </c>
      <c r="V144" s="5">
        <v>6.4000000000000012</v>
      </c>
      <c r="W144" s="5">
        <v>5.0999999999999996</v>
      </c>
      <c r="X144" s="5">
        <v>3.7999999999999994</v>
      </c>
      <c r="Y144" s="5">
        <v>3.3</v>
      </c>
      <c r="Z144" s="5">
        <v>3</v>
      </c>
      <c r="AA144" s="5">
        <v>2.6</v>
      </c>
      <c r="AB144" s="5">
        <v>35.369</v>
      </c>
    </row>
    <row r="145" spans="1:28" ht="15.75" x14ac:dyDescent="0.2">
      <c r="A145" s="3">
        <v>14</v>
      </c>
      <c r="B145" s="3" t="s">
        <v>36</v>
      </c>
      <c r="C145" s="3">
        <v>141747</v>
      </c>
      <c r="D145" s="3" t="s">
        <v>31</v>
      </c>
      <c r="E145" s="3">
        <v>1000</v>
      </c>
      <c r="F145" s="4">
        <v>0.1</v>
      </c>
      <c r="G145" s="3">
        <v>152.5</v>
      </c>
      <c r="H145" s="3">
        <v>123.3</v>
      </c>
      <c r="I145" s="3">
        <v>103.4</v>
      </c>
      <c r="J145" s="3">
        <v>79.2</v>
      </c>
      <c r="K145" s="3">
        <v>66</v>
      </c>
      <c r="L145" s="3">
        <v>53.5</v>
      </c>
      <c r="M145" s="3">
        <v>43.5</v>
      </c>
      <c r="N145" s="3">
        <v>39.799999999999997</v>
      </c>
      <c r="O145" s="3">
        <v>31.5</v>
      </c>
      <c r="P145" s="3">
        <v>25.3</v>
      </c>
      <c r="Q145" s="6">
        <v>217.32</v>
      </c>
      <c r="R145" s="5">
        <v>152.49999999999997</v>
      </c>
      <c r="S145" s="5">
        <v>123.30000000000001</v>
      </c>
      <c r="T145" s="5">
        <v>103.4</v>
      </c>
      <c r="U145" s="5">
        <v>79.2</v>
      </c>
      <c r="V145" s="5">
        <v>66.000000000000014</v>
      </c>
      <c r="W145" s="5">
        <v>53.5</v>
      </c>
      <c r="X145" s="5">
        <v>43.5</v>
      </c>
      <c r="Y145" s="5">
        <v>39.799999999999997</v>
      </c>
      <c r="Z145" s="5">
        <v>31.5</v>
      </c>
      <c r="AA145" s="5">
        <v>25.3</v>
      </c>
      <c r="AB145" s="5">
        <v>217.32</v>
      </c>
    </row>
    <row r="146" spans="1:28" ht="15.75" x14ac:dyDescent="0.2">
      <c r="A146" s="3">
        <v>14</v>
      </c>
      <c r="B146" s="3" t="s">
        <v>36</v>
      </c>
      <c r="C146" s="3">
        <v>141747</v>
      </c>
      <c r="D146" s="3" t="s">
        <v>31</v>
      </c>
      <c r="E146" s="3">
        <v>500</v>
      </c>
      <c r="F146" s="4">
        <v>0.2</v>
      </c>
      <c r="G146" s="3">
        <v>141.30000000000001</v>
      </c>
      <c r="H146" s="3">
        <v>114</v>
      </c>
      <c r="I146" s="3">
        <v>95.9</v>
      </c>
      <c r="J146" s="3">
        <v>73.8</v>
      </c>
      <c r="K146" s="3">
        <v>61.3</v>
      </c>
      <c r="L146" s="3">
        <v>49.7</v>
      </c>
      <c r="M146" s="3">
        <v>40</v>
      </c>
      <c r="N146" s="3">
        <v>36</v>
      </c>
      <c r="O146" s="3">
        <v>28.3</v>
      </c>
      <c r="P146" s="3">
        <v>23.1</v>
      </c>
      <c r="Q146" s="6">
        <v>200.04</v>
      </c>
      <c r="R146" s="5">
        <v>141.30000000000001</v>
      </c>
      <c r="S146" s="5">
        <v>114</v>
      </c>
      <c r="T146" s="5">
        <v>95.9</v>
      </c>
      <c r="U146" s="5">
        <v>73.8</v>
      </c>
      <c r="V146" s="5">
        <v>61.3</v>
      </c>
      <c r="W146" s="5">
        <v>49.7</v>
      </c>
      <c r="X146" s="5">
        <v>40</v>
      </c>
      <c r="Y146" s="5">
        <v>36</v>
      </c>
      <c r="Z146" s="5">
        <v>28.3</v>
      </c>
      <c r="AA146" s="5">
        <v>23.1</v>
      </c>
      <c r="AB146" s="5">
        <v>200.04</v>
      </c>
    </row>
    <row r="147" spans="1:28" ht="15.75" x14ac:dyDescent="0.2">
      <c r="A147" s="3">
        <v>14</v>
      </c>
      <c r="B147" s="3" t="s">
        <v>36</v>
      </c>
      <c r="C147" s="3">
        <v>141747</v>
      </c>
      <c r="D147" s="3" t="s">
        <v>31</v>
      </c>
      <c r="E147" s="3">
        <v>200</v>
      </c>
      <c r="F147" s="4">
        <v>0.5</v>
      </c>
      <c r="G147" s="3">
        <v>126.9</v>
      </c>
      <c r="H147" s="3">
        <v>102</v>
      </c>
      <c r="I147" s="3">
        <v>86.3</v>
      </c>
      <c r="J147" s="3">
        <v>66.900000000000006</v>
      </c>
      <c r="K147" s="3">
        <v>55.1</v>
      </c>
      <c r="L147" s="3">
        <v>44.7</v>
      </c>
      <c r="M147" s="3">
        <v>35.5</v>
      </c>
      <c r="N147" s="3">
        <v>31.4</v>
      </c>
      <c r="O147" s="3">
        <v>24.5</v>
      </c>
      <c r="P147" s="3">
        <v>20.2</v>
      </c>
      <c r="Q147" s="6">
        <v>177.96</v>
      </c>
      <c r="R147" s="5">
        <v>126.90000000000002</v>
      </c>
      <c r="S147" s="5">
        <v>102</v>
      </c>
      <c r="T147" s="5">
        <v>86.3</v>
      </c>
      <c r="U147" s="5">
        <v>66.900000000000006</v>
      </c>
      <c r="V147" s="5">
        <v>55.1</v>
      </c>
      <c r="W147" s="5">
        <v>44.7</v>
      </c>
      <c r="X147" s="5">
        <v>35.5</v>
      </c>
      <c r="Y147" s="5">
        <v>31.4</v>
      </c>
      <c r="Z147" s="5">
        <v>24.5</v>
      </c>
      <c r="AA147" s="5">
        <v>20.2</v>
      </c>
      <c r="AB147" s="5">
        <v>177.96</v>
      </c>
    </row>
    <row r="148" spans="1:28" ht="15.75" x14ac:dyDescent="0.2">
      <c r="A148" s="3">
        <v>14</v>
      </c>
      <c r="B148" s="3" t="s">
        <v>36</v>
      </c>
      <c r="C148" s="3">
        <v>141747</v>
      </c>
      <c r="D148" s="3" t="s">
        <v>31</v>
      </c>
      <c r="E148" s="3">
        <v>100</v>
      </c>
      <c r="F148" s="4">
        <v>1</v>
      </c>
      <c r="G148" s="3">
        <v>116.2</v>
      </c>
      <c r="H148" s="3">
        <v>93.3</v>
      </c>
      <c r="I148" s="3">
        <v>79.3</v>
      </c>
      <c r="J148" s="3">
        <v>61.6</v>
      </c>
      <c r="K148" s="3">
        <v>50.5</v>
      </c>
      <c r="L148" s="3">
        <v>41</v>
      </c>
      <c r="M148" s="3">
        <v>32.299999999999997</v>
      </c>
      <c r="N148" s="3">
        <v>28.1</v>
      </c>
      <c r="O148" s="3">
        <v>21.9</v>
      </c>
      <c r="P148" s="3">
        <v>18.2</v>
      </c>
      <c r="Q148" s="6">
        <v>161.76000000000002</v>
      </c>
      <c r="R148" s="5">
        <v>116.2</v>
      </c>
      <c r="S148" s="5">
        <v>93.3</v>
      </c>
      <c r="T148" s="5">
        <v>79.299999999999983</v>
      </c>
      <c r="U148" s="5">
        <v>61.599999999999994</v>
      </c>
      <c r="V148" s="5">
        <v>50.5</v>
      </c>
      <c r="W148" s="5">
        <v>41</v>
      </c>
      <c r="X148" s="5">
        <v>32.299999999999997</v>
      </c>
      <c r="Y148" s="5">
        <v>28.1</v>
      </c>
      <c r="Z148" s="5">
        <v>21.9</v>
      </c>
      <c r="AA148" s="5">
        <v>18.2</v>
      </c>
      <c r="AB148" s="5">
        <v>161.76000000000002</v>
      </c>
    </row>
    <row r="149" spans="1:28" ht="15.75" x14ac:dyDescent="0.2">
      <c r="A149" s="3">
        <v>14</v>
      </c>
      <c r="B149" s="3" t="s">
        <v>36</v>
      </c>
      <c r="C149" s="3">
        <v>141747</v>
      </c>
      <c r="D149" s="3" t="s">
        <v>31</v>
      </c>
      <c r="E149" s="3">
        <v>50</v>
      </c>
      <c r="F149" s="4">
        <v>2</v>
      </c>
      <c r="G149" s="3">
        <v>105.8</v>
      </c>
      <c r="H149" s="3">
        <v>84.7</v>
      </c>
      <c r="I149" s="3">
        <v>72.2</v>
      </c>
      <c r="J149" s="3">
        <v>56.4</v>
      </c>
      <c r="K149" s="3">
        <v>45.9</v>
      </c>
      <c r="L149" s="3">
        <v>37.299999999999997</v>
      </c>
      <c r="M149" s="3">
        <v>29.1</v>
      </c>
      <c r="N149" s="3">
        <v>25</v>
      </c>
      <c r="O149" s="3">
        <v>19.399999999999999</v>
      </c>
      <c r="P149" s="3">
        <v>16.3</v>
      </c>
      <c r="Q149" s="6">
        <v>145.79999999999998</v>
      </c>
      <c r="R149" s="5">
        <v>105.8</v>
      </c>
      <c r="S149" s="5">
        <v>84.7</v>
      </c>
      <c r="T149" s="5">
        <v>72.2</v>
      </c>
      <c r="U149" s="5">
        <v>56.4</v>
      </c>
      <c r="V149" s="5">
        <v>45.9</v>
      </c>
      <c r="W149" s="5">
        <v>37.299999999999997</v>
      </c>
      <c r="X149" s="5">
        <v>29.100000000000005</v>
      </c>
      <c r="Y149" s="5">
        <v>25</v>
      </c>
      <c r="Z149" s="5">
        <v>19.399999999999999</v>
      </c>
      <c r="AA149" s="5">
        <v>16.3</v>
      </c>
      <c r="AB149" s="5">
        <v>145.79999999999998</v>
      </c>
    </row>
    <row r="150" spans="1:28" ht="15.75" x14ac:dyDescent="0.2">
      <c r="A150" s="3">
        <v>14</v>
      </c>
      <c r="B150" s="3" t="s">
        <v>36</v>
      </c>
      <c r="C150" s="3">
        <v>141747</v>
      </c>
      <c r="D150" s="3" t="s">
        <v>31</v>
      </c>
      <c r="E150" s="3">
        <v>25</v>
      </c>
      <c r="F150" s="4">
        <v>4</v>
      </c>
      <c r="G150" s="3">
        <v>95.4</v>
      </c>
      <c r="H150" s="3">
        <v>76.2</v>
      </c>
      <c r="I150" s="3">
        <v>65.3</v>
      </c>
      <c r="J150" s="3">
        <v>51</v>
      </c>
      <c r="K150" s="3">
        <v>41.3</v>
      </c>
      <c r="L150" s="3">
        <v>33.6</v>
      </c>
      <c r="M150" s="3">
        <v>26</v>
      </c>
      <c r="N150" s="3">
        <v>22</v>
      </c>
      <c r="O150" s="3">
        <v>17</v>
      </c>
      <c r="P150" s="3">
        <v>14.4</v>
      </c>
      <c r="Q150" s="6">
        <v>130.08000000000001</v>
      </c>
      <c r="R150" s="5">
        <v>95.4</v>
      </c>
      <c r="S150" s="5">
        <v>76.2</v>
      </c>
      <c r="T150" s="5">
        <v>65.3</v>
      </c>
      <c r="U150" s="5">
        <v>51</v>
      </c>
      <c r="V150" s="5">
        <v>41.29999999999999</v>
      </c>
      <c r="W150" s="5">
        <v>33.6</v>
      </c>
      <c r="X150" s="5">
        <v>26</v>
      </c>
      <c r="Y150" s="5">
        <v>22</v>
      </c>
      <c r="Z150" s="5">
        <v>17</v>
      </c>
      <c r="AA150" s="5">
        <v>14.4</v>
      </c>
      <c r="AB150" s="5">
        <v>130.08000000000001</v>
      </c>
    </row>
    <row r="151" spans="1:28" ht="15.75" x14ac:dyDescent="0.2">
      <c r="A151" s="3">
        <v>14</v>
      </c>
      <c r="B151" s="3" t="s">
        <v>36</v>
      </c>
      <c r="C151" s="3">
        <v>141747</v>
      </c>
      <c r="D151" s="3" t="s">
        <v>31</v>
      </c>
      <c r="E151" s="3">
        <v>20</v>
      </c>
      <c r="F151" s="4">
        <v>5</v>
      </c>
      <c r="G151" s="3">
        <v>92</v>
      </c>
      <c r="H151" s="3">
        <v>73.5</v>
      </c>
      <c r="I151" s="3">
        <v>63</v>
      </c>
      <c r="J151" s="3">
        <v>49.3</v>
      </c>
      <c r="K151" s="3">
        <v>39.799999999999997</v>
      </c>
      <c r="L151" s="3">
        <v>32.4</v>
      </c>
      <c r="M151" s="3">
        <v>25</v>
      </c>
      <c r="N151" s="3">
        <v>21.1</v>
      </c>
      <c r="O151" s="3">
        <v>16.3</v>
      </c>
      <c r="P151" s="3">
        <v>13.8</v>
      </c>
      <c r="Q151" s="6">
        <v>125.03999999999999</v>
      </c>
      <c r="R151" s="5">
        <v>92</v>
      </c>
      <c r="S151" s="5">
        <v>73.5</v>
      </c>
      <c r="T151" s="5">
        <v>63</v>
      </c>
      <c r="U151" s="5">
        <v>49.3</v>
      </c>
      <c r="V151" s="5">
        <v>39.799999999999997</v>
      </c>
      <c r="W151" s="5">
        <v>32.4</v>
      </c>
      <c r="X151" s="5">
        <v>25</v>
      </c>
      <c r="Y151" s="5">
        <v>21.1</v>
      </c>
      <c r="Z151" s="5">
        <v>16.3</v>
      </c>
      <c r="AA151" s="5">
        <v>13.8</v>
      </c>
      <c r="AB151" s="5">
        <v>125.03999999999999</v>
      </c>
    </row>
    <row r="152" spans="1:28" ht="15.75" x14ac:dyDescent="0.2">
      <c r="A152" s="3">
        <v>14</v>
      </c>
      <c r="B152" s="3" t="s">
        <v>36</v>
      </c>
      <c r="C152" s="3">
        <v>141747</v>
      </c>
      <c r="D152" s="3" t="s">
        <v>31</v>
      </c>
      <c r="E152" s="3">
        <v>10</v>
      </c>
      <c r="F152" s="4">
        <v>10</v>
      </c>
      <c r="G152" s="3">
        <v>81.5</v>
      </c>
      <c r="H152" s="3">
        <v>65</v>
      </c>
      <c r="I152" s="3">
        <v>55.9</v>
      </c>
      <c r="J152" s="3">
        <v>43.8</v>
      </c>
      <c r="K152" s="3">
        <v>35.1</v>
      </c>
      <c r="L152" s="3">
        <v>28.6</v>
      </c>
      <c r="M152" s="3">
        <v>21.9</v>
      </c>
      <c r="N152" s="3">
        <v>18.2</v>
      </c>
      <c r="O152" s="3">
        <v>14.1</v>
      </c>
      <c r="P152" s="3">
        <v>12</v>
      </c>
      <c r="Q152" s="6">
        <v>109.32</v>
      </c>
      <c r="R152" s="5">
        <v>81.5</v>
      </c>
      <c r="S152" s="5">
        <v>65</v>
      </c>
      <c r="T152" s="5">
        <v>55.9</v>
      </c>
      <c r="U152" s="5">
        <v>43.8</v>
      </c>
      <c r="V152" s="5">
        <v>35.100000000000009</v>
      </c>
      <c r="W152" s="5">
        <v>28.6</v>
      </c>
      <c r="X152" s="5">
        <v>21.9</v>
      </c>
      <c r="Y152" s="5">
        <v>18.2</v>
      </c>
      <c r="Z152" s="5">
        <v>14.1</v>
      </c>
      <c r="AA152" s="5">
        <v>12</v>
      </c>
      <c r="AB152" s="5">
        <v>109.32</v>
      </c>
    </row>
    <row r="153" spans="1:28" ht="15.75" x14ac:dyDescent="0.2">
      <c r="A153" s="3">
        <v>14</v>
      </c>
      <c r="B153" s="3" t="s">
        <v>36</v>
      </c>
      <c r="C153" s="3">
        <v>141747</v>
      </c>
      <c r="D153" s="3" t="s">
        <v>31</v>
      </c>
      <c r="E153" s="3">
        <v>5</v>
      </c>
      <c r="F153" s="4">
        <v>20</v>
      </c>
      <c r="G153" s="3">
        <v>70.599999999999994</v>
      </c>
      <c r="H153" s="3">
        <v>56.2</v>
      </c>
      <c r="I153" s="3">
        <v>48.6</v>
      </c>
      <c r="J153" s="3">
        <v>38</v>
      </c>
      <c r="K153" s="3">
        <v>30.1</v>
      </c>
      <c r="L153" s="3">
        <v>24.7</v>
      </c>
      <c r="M153" s="3">
        <v>18.7</v>
      </c>
      <c r="N153" s="3">
        <v>15.4</v>
      </c>
      <c r="O153" s="3">
        <v>11.9</v>
      </c>
      <c r="P153" s="3">
        <v>10.199999999999999</v>
      </c>
      <c r="Q153" s="6">
        <v>93.24</v>
      </c>
      <c r="R153" s="5">
        <v>70.599999999999994</v>
      </c>
      <c r="S153" s="5">
        <v>56.2</v>
      </c>
      <c r="T153" s="5">
        <v>48.600000000000009</v>
      </c>
      <c r="U153" s="5">
        <v>38</v>
      </c>
      <c r="V153" s="5">
        <v>30.100000000000005</v>
      </c>
      <c r="W153" s="5">
        <v>24.7</v>
      </c>
      <c r="X153" s="5">
        <v>18.699999999999996</v>
      </c>
      <c r="Y153" s="5">
        <v>15.399999999999999</v>
      </c>
      <c r="Z153" s="5">
        <v>11.9</v>
      </c>
      <c r="AA153" s="5">
        <v>10.199999999999999</v>
      </c>
      <c r="AB153" s="5">
        <v>93.24</v>
      </c>
    </row>
    <row r="154" spans="1:28" ht="15.75" x14ac:dyDescent="0.2">
      <c r="A154" s="3">
        <v>14</v>
      </c>
      <c r="B154" s="3" t="s">
        <v>36</v>
      </c>
      <c r="C154" s="3">
        <v>141747</v>
      </c>
      <c r="D154" s="3" t="s">
        <v>31</v>
      </c>
      <c r="E154" s="3">
        <v>2</v>
      </c>
      <c r="F154" s="4">
        <v>50</v>
      </c>
      <c r="G154" s="3">
        <v>54.2</v>
      </c>
      <c r="H154" s="3">
        <v>43.1</v>
      </c>
      <c r="I154" s="3">
        <v>37.4</v>
      </c>
      <c r="J154" s="3">
        <v>28.9</v>
      </c>
      <c r="K154" s="3">
        <v>22.6</v>
      </c>
      <c r="L154" s="3">
        <v>18.600000000000001</v>
      </c>
      <c r="M154" s="3">
        <v>13.9</v>
      </c>
      <c r="N154" s="3">
        <v>11.5</v>
      </c>
      <c r="O154" s="3">
        <v>9</v>
      </c>
      <c r="P154" s="3">
        <v>7.6</v>
      </c>
      <c r="Q154" s="6">
        <v>69.12</v>
      </c>
      <c r="R154" s="5">
        <v>54.20000000000001</v>
      </c>
      <c r="S154" s="5">
        <v>43.1</v>
      </c>
      <c r="T154" s="5">
        <v>37.399999999999991</v>
      </c>
      <c r="U154" s="5">
        <v>28.9</v>
      </c>
      <c r="V154" s="5">
        <v>22.600000000000005</v>
      </c>
      <c r="W154" s="5">
        <v>18.600000000000001</v>
      </c>
      <c r="X154" s="5">
        <v>13.899999999999997</v>
      </c>
      <c r="Y154" s="5">
        <v>11.5</v>
      </c>
      <c r="Z154" s="5">
        <v>9</v>
      </c>
      <c r="AA154" s="5">
        <v>7.5999999999999988</v>
      </c>
      <c r="AB154" s="5">
        <v>69.12</v>
      </c>
    </row>
    <row r="155" spans="1:28" ht="15.75" x14ac:dyDescent="0.2">
      <c r="A155" s="3">
        <v>14</v>
      </c>
      <c r="B155" s="3" t="s">
        <v>36</v>
      </c>
      <c r="C155" s="3">
        <v>141747</v>
      </c>
      <c r="D155" s="3" t="s">
        <v>31</v>
      </c>
      <c r="E155" s="3">
        <v>1.01</v>
      </c>
      <c r="F155" s="7">
        <v>99</v>
      </c>
      <c r="G155" s="3">
        <v>27.6</v>
      </c>
      <c r="H155" s="3">
        <v>22.3</v>
      </c>
      <c r="I155" s="3">
        <v>19.100000000000001</v>
      </c>
      <c r="J155" s="3">
        <v>13.7</v>
      </c>
      <c r="K155" s="3">
        <v>10.199999999999999</v>
      </c>
      <c r="L155" s="3">
        <v>8.6</v>
      </c>
      <c r="M155" s="3">
        <v>6.6</v>
      </c>
      <c r="N155" s="3">
        <v>6</v>
      </c>
      <c r="O155" s="3">
        <v>4.9000000000000004</v>
      </c>
      <c r="P155" s="3">
        <v>3.8</v>
      </c>
      <c r="Q155" s="6">
        <v>31.799999999999997</v>
      </c>
      <c r="R155" s="5">
        <v>27.600000000000005</v>
      </c>
      <c r="S155" s="5">
        <v>22.3</v>
      </c>
      <c r="T155" s="5">
        <v>19.100000000000001</v>
      </c>
      <c r="U155" s="5">
        <v>13.7</v>
      </c>
      <c r="V155" s="5">
        <v>10.199999999999999</v>
      </c>
      <c r="W155" s="5">
        <v>8.6</v>
      </c>
      <c r="X155" s="5">
        <v>6.6</v>
      </c>
      <c r="Y155" s="5">
        <v>6</v>
      </c>
      <c r="Z155" s="5">
        <v>4.9000000000000012</v>
      </c>
      <c r="AA155" s="5">
        <v>3.7999999999999994</v>
      </c>
      <c r="AB155" s="5">
        <v>31.799999999999997</v>
      </c>
    </row>
    <row r="156" spans="1:28" ht="15.75" x14ac:dyDescent="0.2">
      <c r="A156" s="3">
        <v>15</v>
      </c>
      <c r="B156" s="3" t="s">
        <v>103</v>
      </c>
      <c r="C156" s="3">
        <v>246551</v>
      </c>
      <c r="D156" s="3" t="s">
        <v>28</v>
      </c>
      <c r="E156" s="3">
        <v>1000</v>
      </c>
      <c r="F156" s="4">
        <v>0.1</v>
      </c>
      <c r="G156" s="3">
        <v>127</v>
      </c>
      <c r="H156" s="3">
        <v>108.1</v>
      </c>
      <c r="I156" s="3">
        <v>95.7</v>
      </c>
      <c r="J156" s="3">
        <v>96.8</v>
      </c>
      <c r="K156" s="3">
        <v>76</v>
      </c>
      <c r="L156" s="3">
        <v>61.1</v>
      </c>
      <c r="M156" s="3">
        <v>45.5</v>
      </c>
      <c r="N156" s="3">
        <v>34.700000000000003</v>
      </c>
      <c r="O156" s="3">
        <v>23.8</v>
      </c>
      <c r="P156" s="3">
        <v>19.7</v>
      </c>
      <c r="Q156" s="6">
        <v>229.79999999999998</v>
      </c>
      <c r="R156" s="5">
        <v>127</v>
      </c>
      <c r="S156" s="5">
        <v>108.1</v>
      </c>
      <c r="T156" s="5">
        <v>102.45</v>
      </c>
      <c r="U156" s="5">
        <v>96.8</v>
      </c>
      <c r="V156" s="5">
        <v>76</v>
      </c>
      <c r="W156" s="5">
        <v>61.1</v>
      </c>
      <c r="X156" s="5">
        <v>45.5</v>
      </c>
      <c r="Y156" s="5">
        <v>34.700000000000003</v>
      </c>
      <c r="Z156" s="5">
        <v>23.8</v>
      </c>
      <c r="AA156" s="5">
        <v>19.7</v>
      </c>
      <c r="AB156" s="5">
        <v>229.79999999999998</v>
      </c>
    </row>
    <row r="157" spans="1:28" ht="15.75" x14ac:dyDescent="0.2">
      <c r="A157" s="3">
        <v>15</v>
      </c>
      <c r="B157" s="3" t="s">
        <v>103</v>
      </c>
      <c r="C157" s="3">
        <v>246551</v>
      </c>
      <c r="D157" s="3" t="s">
        <v>28</v>
      </c>
      <c r="E157" s="3">
        <v>500</v>
      </c>
      <c r="F157" s="4">
        <v>0.2</v>
      </c>
      <c r="G157" s="3">
        <v>117.9</v>
      </c>
      <c r="H157" s="3">
        <v>100.1</v>
      </c>
      <c r="I157" s="3">
        <v>88.3</v>
      </c>
      <c r="J157" s="3">
        <v>87</v>
      </c>
      <c r="K157" s="3">
        <v>67.900000000000006</v>
      </c>
      <c r="L157" s="3">
        <v>54.8</v>
      </c>
      <c r="M157" s="3">
        <v>40.9</v>
      </c>
      <c r="N157" s="3">
        <v>31.7</v>
      </c>
      <c r="O157" s="3">
        <v>22.1</v>
      </c>
      <c r="P157" s="3">
        <v>18.3</v>
      </c>
      <c r="Q157" s="6">
        <v>209.88</v>
      </c>
      <c r="R157" s="5">
        <v>117.90000000000002</v>
      </c>
      <c r="S157" s="5">
        <v>100.1</v>
      </c>
      <c r="T157" s="5">
        <v>88.3</v>
      </c>
      <c r="U157" s="5">
        <v>87</v>
      </c>
      <c r="V157" s="5">
        <v>67.900000000000006</v>
      </c>
      <c r="W157" s="5">
        <v>54.8</v>
      </c>
      <c r="X157" s="5">
        <v>40.899999999999991</v>
      </c>
      <c r="Y157" s="5">
        <v>31.7</v>
      </c>
      <c r="Z157" s="5">
        <v>22.1</v>
      </c>
      <c r="AA157" s="5">
        <v>18.3</v>
      </c>
      <c r="AB157" s="5">
        <v>209.88</v>
      </c>
    </row>
    <row r="158" spans="1:28" ht="15.75" x14ac:dyDescent="0.2">
      <c r="A158" s="3">
        <v>15</v>
      </c>
      <c r="B158" s="3" t="s">
        <v>103</v>
      </c>
      <c r="C158" s="3">
        <v>246551</v>
      </c>
      <c r="D158" s="3" t="s">
        <v>28</v>
      </c>
      <c r="E158" s="3">
        <v>200</v>
      </c>
      <c r="F158" s="4">
        <v>0.5</v>
      </c>
      <c r="G158" s="3">
        <v>106.2</v>
      </c>
      <c r="H158" s="3">
        <v>89.8</v>
      </c>
      <c r="I158" s="3">
        <v>78.8</v>
      </c>
      <c r="J158" s="3">
        <v>75</v>
      </c>
      <c r="K158" s="3">
        <v>58</v>
      </c>
      <c r="L158" s="3">
        <v>47</v>
      </c>
      <c r="M158" s="3">
        <v>35.200000000000003</v>
      </c>
      <c r="N158" s="3">
        <v>27.8</v>
      </c>
      <c r="O158" s="3">
        <v>19.899999999999999</v>
      </c>
      <c r="P158" s="3">
        <v>16.600000000000001</v>
      </c>
      <c r="Q158" s="6">
        <v>184.79999999999998</v>
      </c>
      <c r="R158" s="5">
        <v>106.2</v>
      </c>
      <c r="S158" s="5">
        <v>89.8</v>
      </c>
      <c r="T158" s="5">
        <v>78.8</v>
      </c>
      <c r="U158" s="5">
        <v>75</v>
      </c>
      <c r="V158" s="5">
        <v>58</v>
      </c>
      <c r="W158" s="5">
        <v>47</v>
      </c>
      <c r="X158" s="5">
        <v>35.200000000000003</v>
      </c>
      <c r="Y158" s="5">
        <v>27.8</v>
      </c>
      <c r="Z158" s="5">
        <v>19.899999999999999</v>
      </c>
      <c r="AA158" s="5">
        <v>16.600000000000001</v>
      </c>
      <c r="AB158" s="5">
        <v>184.79999999999998</v>
      </c>
    </row>
    <row r="159" spans="1:28" ht="15.75" x14ac:dyDescent="0.2">
      <c r="A159" s="3">
        <v>15</v>
      </c>
      <c r="B159" s="3" t="s">
        <v>103</v>
      </c>
      <c r="C159" s="3">
        <v>246551</v>
      </c>
      <c r="D159" s="3" t="s">
        <v>28</v>
      </c>
      <c r="E159" s="3">
        <v>100</v>
      </c>
      <c r="F159" s="4">
        <v>1</v>
      </c>
      <c r="G159" s="3">
        <v>97.5</v>
      </c>
      <c r="H159" s="3">
        <v>82.1</v>
      </c>
      <c r="I159" s="3">
        <v>71.8</v>
      </c>
      <c r="J159" s="3">
        <v>66.5</v>
      </c>
      <c r="K159" s="3">
        <v>51.1</v>
      </c>
      <c r="L159" s="3">
        <v>41.6</v>
      </c>
      <c r="M159" s="3">
        <v>31.3</v>
      </c>
      <c r="N159" s="3">
        <v>25.1</v>
      </c>
      <c r="O159" s="3">
        <v>18.3</v>
      </c>
      <c r="P159" s="3">
        <v>15.3</v>
      </c>
      <c r="Q159" s="6">
        <v>166.56</v>
      </c>
      <c r="R159" s="5">
        <v>97.5</v>
      </c>
      <c r="S159" s="5">
        <v>82.1</v>
      </c>
      <c r="T159" s="5">
        <v>71.799999999999983</v>
      </c>
      <c r="U159" s="5">
        <v>66.5</v>
      </c>
      <c r="V159" s="5">
        <v>51.1</v>
      </c>
      <c r="W159" s="5">
        <v>41.6</v>
      </c>
      <c r="X159" s="5">
        <v>31.3</v>
      </c>
      <c r="Y159" s="5">
        <v>25.1</v>
      </c>
      <c r="Z159" s="5">
        <v>18.3</v>
      </c>
      <c r="AA159" s="5">
        <v>15.3</v>
      </c>
      <c r="AB159" s="5">
        <v>166.56</v>
      </c>
    </row>
    <row r="160" spans="1:28" ht="15.75" x14ac:dyDescent="0.2">
      <c r="A160" s="3">
        <v>15</v>
      </c>
      <c r="B160" s="3" t="s">
        <v>103</v>
      </c>
      <c r="C160" s="3">
        <v>246551</v>
      </c>
      <c r="D160" s="3" t="s">
        <v>28</v>
      </c>
      <c r="E160" s="3">
        <v>50</v>
      </c>
      <c r="F160" s="4">
        <v>2</v>
      </c>
      <c r="G160" s="3">
        <v>88.8</v>
      </c>
      <c r="H160" s="3">
        <v>74.599999999999994</v>
      </c>
      <c r="I160" s="3">
        <v>65</v>
      </c>
      <c r="J160" s="3">
        <v>58.4</v>
      </c>
      <c r="K160" s="3">
        <v>44.6</v>
      </c>
      <c r="L160" s="3">
        <v>36.5</v>
      </c>
      <c r="M160" s="3">
        <v>27.6</v>
      </c>
      <c r="N160" s="3">
        <v>22.4</v>
      </c>
      <c r="O160" s="3">
        <v>16.7</v>
      </c>
      <c r="P160" s="3">
        <v>14</v>
      </c>
      <c r="Q160" s="6">
        <v>148.79999999999998</v>
      </c>
      <c r="R160" s="5">
        <v>88.8</v>
      </c>
      <c r="S160" s="5">
        <v>74.599999999999994</v>
      </c>
      <c r="T160" s="5">
        <v>64.999999999999986</v>
      </c>
      <c r="U160" s="5">
        <v>58.4</v>
      </c>
      <c r="V160" s="5">
        <v>44.600000000000009</v>
      </c>
      <c r="W160" s="5">
        <v>36.5</v>
      </c>
      <c r="X160" s="5">
        <v>27.6</v>
      </c>
      <c r="Y160" s="5">
        <v>22.4</v>
      </c>
      <c r="Z160" s="5">
        <v>16.699999999999996</v>
      </c>
      <c r="AA160" s="5">
        <v>14</v>
      </c>
      <c r="AB160" s="5">
        <v>148.79999999999998</v>
      </c>
    </row>
    <row r="161" spans="1:28" ht="15.75" x14ac:dyDescent="0.2">
      <c r="A161" s="3">
        <v>15</v>
      </c>
      <c r="B161" s="3" t="s">
        <v>103</v>
      </c>
      <c r="C161" s="3">
        <v>246551</v>
      </c>
      <c r="D161" s="3" t="s">
        <v>28</v>
      </c>
      <c r="E161" s="3">
        <v>25</v>
      </c>
      <c r="F161" s="4">
        <v>4</v>
      </c>
      <c r="G161" s="3">
        <v>80.2</v>
      </c>
      <c r="H161" s="3">
        <v>67.099999999999994</v>
      </c>
      <c r="I161" s="3">
        <v>58.1</v>
      </c>
      <c r="J161" s="3">
        <v>50.7</v>
      </c>
      <c r="K161" s="3">
        <v>38.6</v>
      </c>
      <c r="L161" s="3">
        <v>31.7</v>
      </c>
      <c r="M161" s="3">
        <v>24.1</v>
      </c>
      <c r="N161" s="3">
        <v>19.899999999999999</v>
      </c>
      <c r="O161" s="3">
        <v>15.1</v>
      </c>
      <c r="P161" s="3">
        <v>12.7</v>
      </c>
      <c r="Q161" s="6">
        <v>131.51999999999998</v>
      </c>
      <c r="R161" s="5">
        <v>80.2</v>
      </c>
      <c r="S161" s="5">
        <v>67.099999999999994</v>
      </c>
      <c r="T161" s="5">
        <v>58.1</v>
      </c>
      <c r="U161" s="5">
        <v>50.7</v>
      </c>
      <c r="V161" s="5">
        <v>38.6</v>
      </c>
      <c r="W161" s="5">
        <v>31.7</v>
      </c>
      <c r="X161" s="5">
        <v>24.1</v>
      </c>
      <c r="Y161" s="5">
        <v>19.899999999999999</v>
      </c>
      <c r="Z161" s="5">
        <v>15.1</v>
      </c>
      <c r="AA161" s="5">
        <v>12.7</v>
      </c>
      <c r="AB161" s="5">
        <v>131.51999999999998</v>
      </c>
    </row>
    <row r="162" spans="1:28" ht="15.75" x14ac:dyDescent="0.2">
      <c r="A162" s="3">
        <v>15</v>
      </c>
      <c r="B162" s="3" t="s">
        <v>103</v>
      </c>
      <c r="C162" s="3">
        <v>246551</v>
      </c>
      <c r="D162" s="3" t="s">
        <v>28</v>
      </c>
      <c r="E162" s="3">
        <v>20</v>
      </c>
      <c r="F162" s="4">
        <v>5</v>
      </c>
      <c r="G162" s="3">
        <v>77.400000000000006</v>
      </c>
      <c r="H162" s="3">
        <v>64.7</v>
      </c>
      <c r="I162" s="3">
        <v>55.9</v>
      </c>
      <c r="J162" s="3">
        <v>48.3</v>
      </c>
      <c r="K162" s="3">
        <v>36.700000000000003</v>
      </c>
      <c r="L162" s="3">
        <v>30.2</v>
      </c>
      <c r="M162" s="3">
        <v>23</v>
      </c>
      <c r="N162" s="3">
        <v>19.100000000000001</v>
      </c>
      <c r="O162" s="3">
        <v>14.5</v>
      </c>
      <c r="P162" s="3">
        <v>12.2</v>
      </c>
      <c r="Q162" s="6">
        <v>126</v>
      </c>
      <c r="R162" s="5">
        <v>77.400000000000006</v>
      </c>
      <c r="S162" s="5">
        <v>64.7</v>
      </c>
      <c r="T162" s="5">
        <v>55.9</v>
      </c>
      <c r="U162" s="5">
        <v>48.3</v>
      </c>
      <c r="V162" s="5">
        <v>36.700000000000003</v>
      </c>
      <c r="W162" s="5">
        <v>30.2</v>
      </c>
      <c r="X162" s="5">
        <v>23</v>
      </c>
      <c r="Y162" s="5">
        <v>19.100000000000001</v>
      </c>
      <c r="Z162" s="5">
        <v>14.5</v>
      </c>
      <c r="AA162" s="5">
        <v>12.2</v>
      </c>
      <c r="AB162" s="5">
        <v>126</v>
      </c>
    </row>
    <row r="163" spans="1:28" ht="15.75" x14ac:dyDescent="0.2">
      <c r="A163" s="3">
        <v>15</v>
      </c>
      <c r="B163" s="3" t="s">
        <v>103</v>
      </c>
      <c r="C163" s="3">
        <v>246551</v>
      </c>
      <c r="D163" s="3" t="s">
        <v>28</v>
      </c>
      <c r="E163" s="3">
        <v>10</v>
      </c>
      <c r="F163" s="4">
        <v>10</v>
      </c>
      <c r="G163" s="3">
        <v>68.599999999999994</v>
      </c>
      <c r="H163" s="3">
        <v>57.1</v>
      </c>
      <c r="I163" s="3">
        <v>49.1</v>
      </c>
      <c r="J163" s="3">
        <v>41</v>
      </c>
      <c r="K163" s="3">
        <v>31</v>
      </c>
      <c r="L163" s="3">
        <v>25.6</v>
      </c>
      <c r="M163" s="3">
        <v>19.7</v>
      </c>
      <c r="N163" s="3">
        <v>16.600000000000001</v>
      </c>
      <c r="O163" s="3">
        <v>12.8</v>
      </c>
      <c r="P163" s="3">
        <v>10.8</v>
      </c>
      <c r="Q163" s="6">
        <v>108.96</v>
      </c>
      <c r="R163" s="5">
        <v>68.599999999999994</v>
      </c>
      <c r="S163" s="5">
        <v>57.1</v>
      </c>
      <c r="T163" s="5">
        <v>49.1</v>
      </c>
      <c r="U163" s="5">
        <v>41</v>
      </c>
      <c r="V163" s="5">
        <v>31.000000000000004</v>
      </c>
      <c r="W163" s="5">
        <v>25.6</v>
      </c>
      <c r="X163" s="5">
        <v>19.699999999999996</v>
      </c>
      <c r="Y163" s="5">
        <v>16.600000000000001</v>
      </c>
      <c r="Z163" s="5">
        <v>12.800000000000002</v>
      </c>
      <c r="AA163" s="5">
        <v>10.8</v>
      </c>
      <c r="AB163" s="5">
        <v>108.96</v>
      </c>
    </row>
    <row r="164" spans="1:28" ht="15.75" x14ac:dyDescent="0.2">
      <c r="A164" s="3">
        <v>15</v>
      </c>
      <c r="B164" s="3" t="s">
        <v>103</v>
      </c>
      <c r="C164" s="3">
        <v>246551</v>
      </c>
      <c r="D164" s="3" t="s">
        <v>28</v>
      </c>
      <c r="E164" s="3">
        <v>5</v>
      </c>
      <c r="F164" s="4">
        <v>20</v>
      </c>
      <c r="G164" s="3">
        <v>59.4</v>
      </c>
      <c r="H164" s="3">
        <v>49.1</v>
      </c>
      <c r="I164" s="3">
        <v>41.9</v>
      </c>
      <c r="J164" s="3">
        <v>33.9</v>
      </c>
      <c r="K164" s="3">
        <v>25.6</v>
      </c>
      <c r="L164" s="3">
        <v>21.2</v>
      </c>
      <c r="M164" s="3">
        <v>16.5</v>
      </c>
      <c r="N164" s="3">
        <v>14</v>
      </c>
      <c r="O164" s="3">
        <v>11.1</v>
      </c>
      <c r="P164" s="3">
        <v>9.4</v>
      </c>
      <c r="Q164" s="6">
        <v>91.68</v>
      </c>
      <c r="R164" s="5">
        <v>59.4</v>
      </c>
      <c r="S164" s="5">
        <v>49.1</v>
      </c>
      <c r="T164" s="5">
        <v>41.9</v>
      </c>
      <c r="U164" s="5">
        <v>33.9</v>
      </c>
      <c r="V164" s="5">
        <v>25.600000000000005</v>
      </c>
      <c r="W164" s="5">
        <v>21.2</v>
      </c>
      <c r="X164" s="5">
        <v>16.500000000000004</v>
      </c>
      <c r="Y164" s="5">
        <v>14</v>
      </c>
      <c r="Z164" s="5">
        <v>11.099999999999998</v>
      </c>
      <c r="AA164" s="5">
        <v>9.4</v>
      </c>
      <c r="AB164" s="5">
        <v>91.68</v>
      </c>
    </row>
    <row r="165" spans="1:28" ht="15.75" x14ac:dyDescent="0.2">
      <c r="A165" s="3">
        <v>15</v>
      </c>
      <c r="B165" s="3" t="s">
        <v>103</v>
      </c>
      <c r="C165" s="3">
        <v>246551</v>
      </c>
      <c r="D165" s="3" t="s">
        <v>28</v>
      </c>
      <c r="E165" s="3">
        <v>2</v>
      </c>
      <c r="F165" s="4">
        <v>50</v>
      </c>
      <c r="G165" s="3">
        <v>45.4</v>
      </c>
      <c r="H165" s="3">
        <v>37.1</v>
      </c>
      <c r="I165" s="3">
        <v>31.2</v>
      </c>
      <c r="J165" s="3">
        <v>23.9</v>
      </c>
      <c r="K165" s="3">
        <v>18.100000000000001</v>
      </c>
      <c r="L165" s="3">
        <v>15.1</v>
      </c>
      <c r="M165" s="3">
        <v>12</v>
      </c>
      <c r="N165" s="3">
        <v>10.4</v>
      </c>
      <c r="O165" s="3">
        <v>8.3000000000000007</v>
      </c>
      <c r="P165" s="3">
        <v>7.1</v>
      </c>
      <c r="Q165" s="6">
        <v>66.47999999999999</v>
      </c>
      <c r="R165" s="5">
        <v>45.4</v>
      </c>
      <c r="S165" s="5">
        <v>37.1</v>
      </c>
      <c r="T165" s="5">
        <v>31.2</v>
      </c>
      <c r="U165" s="5">
        <v>23.9</v>
      </c>
      <c r="V165" s="5">
        <v>18.100000000000001</v>
      </c>
      <c r="W165" s="5">
        <v>15.1</v>
      </c>
      <c r="X165" s="5">
        <v>12</v>
      </c>
      <c r="Y165" s="5">
        <v>10.4</v>
      </c>
      <c r="Z165" s="5">
        <v>8.3000000000000007</v>
      </c>
      <c r="AA165" s="5">
        <v>7.1</v>
      </c>
      <c r="AB165" s="5">
        <v>66.47999999999999</v>
      </c>
    </row>
    <row r="166" spans="1:28" ht="15.75" x14ac:dyDescent="0.2">
      <c r="A166" s="3">
        <v>15</v>
      </c>
      <c r="B166" s="3" t="s">
        <v>103</v>
      </c>
      <c r="C166" s="3">
        <v>246551</v>
      </c>
      <c r="D166" s="3" t="s">
        <v>28</v>
      </c>
      <c r="E166" s="3">
        <v>1.01</v>
      </c>
      <c r="F166" s="7">
        <v>99</v>
      </c>
      <c r="G166" s="3">
        <v>22.4</v>
      </c>
      <c r="H166" s="3">
        <v>17.8</v>
      </c>
      <c r="I166" s="3">
        <v>14.4</v>
      </c>
      <c r="J166" s="3">
        <v>10.199999999999999</v>
      </c>
      <c r="K166" s="3">
        <v>8.1999999999999993</v>
      </c>
      <c r="L166" s="3">
        <v>6.8</v>
      </c>
      <c r="M166" s="3">
        <v>5.9</v>
      </c>
      <c r="N166" s="3">
        <v>5</v>
      </c>
      <c r="O166" s="3">
        <v>3.8</v>
      </c>
      <c r="P166" s="3">
        <v>3.3</v>
      </c>
      <c r="Q166" s="6">
        <v>29.04</v>
      </c>
      <c r="R166" s="5">
        <v>22.4</v>
      </c>
      <c r="S166" s="5">
        <v>17.8</v>
      </c>
      <c r="T166" s="5">
        <v>14.400000000000002</v>
      </c>
      <c r="U166" s="5">
        <v>10.199999999999999</v>
      </c>
      <c r="V166" s="5">
        <v>8.1999999999999993</v>
      </c>
      <c r="W166" s="5">
        <v>6.8</v>
      </c>
      <c r="X166" s="5">
        <v>5.9000000000000012</v>
      </c>
      <c r="Y166" s="5">
        <v>5</v>
      </c>
      <c r="Z166" s="5">
        <v>3.7999999999999994</v>
      </c>
      <c r="AA166" s="5">
        <v>3.3</v>
      </c>
      <c r="AB166" s="5">
        <v>29.04</v>
      </c>
    </row>
    <row r="167" spans="1:28" ht="15.75" x14ac:dyDescent="0.2">
      <c r="A167" s="3">
        <v>16</v>
      </c>
      <c r="B167" s="3" t="s">
        <v>38</v>
      </c>
      <c r="C167" s="3">
        <v>144873</v>
      </c>
      <c r="D167" s="3" t="s">
        <v>39</v>
      </c>
      <c r="E167" s="3">
        <v>1000</v>
      </c>
      <c r="F167" s="4">
        <v>0.1</v>
      </c>
      <c r="G167" s="3">
        <v>209.4</v>
      </c>
      <c r="H167" s="3">
        <v>185.8</v>
      </c>
      <c r="I167" s="3">
        <v>161</v>
      </c>
      <c r="J167" s="3">
        <v>139.1</v>
      </c>
      <c r="K167" s="3">
        <v>111.4</v>
      </c>
      <c r="L167" s="3">
        <v>83.9</v>
      </c>
      <c r="M167" s="3">
        <v>57.3</v>
      </c>
      <c r="N167" s="3">
        <v>41.2</v>
      </c>
      <c r="O167" s="3">
        <v>28.8</v>
      </c>
      <c r="P167" s="3">
        <v>20.9</v>
      </c>
      <c r="Q167" s="6">
        <v>137.4</v>
      </c>
      <c r="R167" s="5">
        <v>209.40000000000003</v>
      </c>
      <c r="S167" s="5">
        <v>185.8</v>
      </c>
      <c r="T167" s="5">
        <v>161</v>
      </c>
      <c r="U167" s="5">
        <v>139.1</v>
      </c>
      <c r="V167" s="5">
        <v>111.4</v>
      </c>
      <c r="W167" s="5">
        <v>83.9</v>
      </c>
      <c r="X167" s="5">
        <v>57.3</v>
      </c>
      <c r="Y167" s="5">
        <v>43.087500000000006</v>
      </c>
      <c r="Z167" s="5">
        <v>28.8</v>
      </c>
      <c r="AA167" s="5">
        <v>21.85</v>
      </c>
      <c r="AB167" s="5">
        <v>137.4</v>
      </c>
    </row>
    <row r="168" spans="1:28" ht="15.75" x14ac:dyDescent="0.2">
      <c r="A168" s="3">
        <v>16</v>
      </c>
      <c r="B168" s="3" t="s">
        <v>38</v>
      </c>
      <c r="C168" s="3">
        <v>144873</v>
      </c>
      <c r="D168" s="3" t="s">
        <v>39</v>
      </c>
      <c r="E168" s="3">
        <v>500</v>
      </c>
      <c r="F168" s="4">
        <v>0.2</v>
      </c>
      <c r="G168" s="3">
        <v>179.9</v>
      </c>
      <c r="H168" s="3">
        <v>157.1</v>
      </c>
      <c r="I168" s="3">
        <v>135.19999999999999</v>
      </c>
      <c r="J168" s="3">
        <v>115</v>
      </c>
      <c r="K168" s="3">
        <v>91.1</v>
      </c>
      <c r="L168" s="3">
        <v>69</v>
      </c>
      <c r="M168" s="3">
        <v>47.5</v>
      </c>
      <c r="N168" s="3">
        <v>34.700000000000003</v>
      </c>
      <c r="O168" s="3">
        <v>24.4</v>
      </c>
      <c r="P168" s="3">
        <v>18.100000000000001</v>
      </c>
      <c r="Q168" s="6">
        <v>124.19999999999999</v>
      </c>
      <c r="R168" s="5">
        <v>179.9</v>
      </c>
      <c r="S168" s="5">
        <v>157.1</v>
      </c>
      <c r="T168" s="5">
        <v>135.19999999999999</v>
      </c>
      <c r="U168" s="5">
        <v>115</v>
      </c>
      <c r="V168" s="5">
        <v>91.1</v>
      </c>
      <c r="W168" s="5">
        <v>69</v>
      </c>
      <c r="X168" s="5">
        <v>47.5</v>
      </c>
      <c r="Y168" s="5">
        <v>36.112499999999997</v>
      </c>
      <c r="Z168" s="5">
        <v>24.399999999999995</v>
      </c>
      <c r="AA168" s="5">
        <v>18.549999999999997</v>
      </c>
      <c r="AB168" s="5">
        <v>124.19999999999999</v>
      </c>
    </row>
    <row r="169" spans="1:28" ht="15.75" x14ac:dyDescent="0.2">
      <c r="A169" s="3">
        <v>16</v>
      </c>
      <c r="B169" s="3" t="s">
        <v>38</v>
      </c>
      <c r="C169" s="3">
        <v>144873</v>
      </c>
      <c r="D169" s="3" t="s">
        <v>39</v>
      </c>
      <c r="E169" s="3">
        <v>200</v>
      </c>
      <c r="F169" s="4">
        <v>0.5</v>
      </c>
      <c r="G169" s="3">
        <v>145.9</v>
      </c>
      <c r="H169" s="3">
        <v>124.6</v>
      </c>
      <c r="I169" s="3">
        <v>106.3</v>
      </c>
      <c r="J169" s="3">
        <v>88.6</v>
      </c>
      <c r="K169" s="3">
        <v>69.2</v>
      </c>
      <c r="L169" s="3">
        <v>52.9</v>
      </c>
      <c r="M169" s="3">
        <v>36.799999999999997</v>
      </c>
      <c r="N169" s="3">
        <v>27.4</v>
      </c>
      <c r="O169" s="3">
        <v>19.5</v>
      </c>
      <c r="P169" s="3">
        <v>14.8</v>
      </c>
      <c r="Q169" s="6">
        <v>107.75999999999999</v>
      </c>
      <c r="R169" s="5">
        <v>145.9</v>
      </c>
      <c r="S169" s="5">
        <v>124.6</v>
      </c>
      <c r="T169" s="5">
        <v>106.3</v>
      </c>
      <c r="U169" s="5">
        <v>88.6</v>
      </c>
      <c r="V169" s="5">
        <v>69.2</v>
      </c>
      <c r="W169" s="5">
        <v>52.9</v>
      </c>
      <c r="X169" s="5">
        <v>36.799999999999997</v>
      </c>
      <c r="Y169" s="5">
        <v>28.424999999999997</v>
      </c>
      <c r="Z169" s="5">
        <v>19.5</v>
      </c>
      <c r="AA169" s="5">
        <v>14.8</v>
      </c>
      <c r="AB169" s="5">
        <v>107.75999999999999</v>
      </c>
    </row>
    <row r="170" spans="1:28" ht="15.75" x14ac:dyDescent="0.2">
      <c r="A170" s="3">
        <v>16</v>
      </c>
      <c r="B170" s="3" t="s">
        <v>38</v>
      </c>
      <c r="C170" s="3">
        <v>144873</v>
      </c>
      <c r="D170" s="3" t="s">
        <v>39</v>
      </c>
      <c r="E170" s="3">
        <v>100</v>
      </c>
      <c r="F170" s="4">
        <v>1</v>
      </c>
      <c r="G170" s="3">
        <v>123.5</v>
      </c>
      <c r="H170" s="3">
        <v>103.6</v>
      </c>
      <c r="I170" s="3">
        <v>87.8</v>
      </c>
      <c r="J170" s="3">
        <v>72.099999999999994</v>
      </c>
      <c r="K170" s="3">
        <v>55.8</v>
      </c>
      <c r="L170" s="3">
        <v>42.9</v>
      </c>
      <c r="M170" s="3">
        <v>30.1</v>
      </c>
      <c r="N170" s="3">
        <v>22.8</v>
      </c>
      <c r="O170" s="3">
        <v>16.3</v>
      </c>
      <c r="P170" s="3">
        <v>12.6</v>
      </c>
      <c r="Q170" s="6">
        <v>96</v>
      </c>
      <c r="R170" s="5">
        <v>123.5</v>
      </c>
      <c r="S170" s="5">
        <v>103.6</v>
      </c>
      <c r="T170" s="5">
        <v>87.8</v>
      </c>
      <c r="U170" s="5">
        <v>72.099999999999994</v>
      </c>
      <c r="V170" s="5">
        <v>55.79999999999999</v>
      </c>
      <c r="W170" s="5">
        <v>42.9</v>
      </c>
      <c r="X170" s="5">
        <v>30.100000000000005</v>
      </c>
      <c r="Y170" s="5">
        <v>22.8</v>
      </c>
      <c r="Z170" s="5">
        <v>16.3</v>
      </c>
      <c r="AA170" s="5">
        <v>12.6</v>
      </c>
      <c r="AB170" s="5">
        <v>96</v>
      </c>
    </row>
    <row r="171" spans="1:28" ht="15.75" x14ac:dyDescent="0.2">
      <c r="A171" s="3">
        <v>16</v>
      </c>
      <c r="B171" s="3" t="s">
        <v>38</v>
      </c>
      <c r="C171" s="3">
        <v>144873</v>
      </c>
      <c r="D171" s="3" t="s">
        <v>39</v>
      </c>
      <c r="E171" s="3">
        <v>50</v>
      </c>
      <c r="F171" s="4">
        <v>2</v>
      </c>
      <c r="G171" s="3">
        <v>103.4</v>
      </c>
      <c r="H171" s="3">
        <v>85.4</v>
      </c>
      <c r="I171" s="3">
        <v>71.900000000000006</v>
      </c>
      <c r="J171" s="3">
        <v>58.1</v>
      </c>
      <c r="K171" s="3">
        <v>44.5</v>
      </c>
      <c r="L171" s="3">
        <v>34.5</v>
      </c>
      <c r="M171" s="3">
        <v>24.5</v>
      </c>
      <c r="N171" s="3">
        <v>18.8</v>
      </c>
      <c r="O171" s="3">
        <v>13.5</v>
      </c>
      <c r="P171" s="3">
        <v>10.6</v>
      </c>
      <c r="Q171" s="6">
        <v>84.719999999999985</v>
      </c>
      <c r="R171" s="5">
        <v>103.4</v>
      </c>
      <c r="S171" s="5">
        <v>85.4</v>
      </c>
      <c r="T171" s="5">
        <v>71.900000000000006</v>
      </c>
      <c r="U171" s="5">
        <v>58.1</v>
      </c>
      <c r="V171" s="5">
        <v>44.5</v>
      </c>
      <c r="W171" s="5">
        <v>34.5</v>
      </c>
      <c r="X171" s="5">
        <v>24.5</v>
      </c>
      <c r="Y171" s="5">
        <v>18.8</v>
      </c>
      <c r="Z171" s="5">
        <v>13.5</v>
      </c>
      <c r="AA171" s="5">
        <v>10.6</v>
      </c>
      <c r="AB171" s="5">
        <v>84.719999999999985</v>
      </c>
    </row>
    <row r="172" spans="1:28" ht="15.75" x14ac:dyDescent="0.2">
      <c r="A172" s="3">
        <v>16</v>
      </c>
      <c r="B172" s="3" t="s">
        <v>38</v>
      </c>
      <c r="C172" s="3">
        <v>144873</v>
      </c>
      <c r="D172" s="3" t="s">
        <v>39</v>
      </c>
      <c r="E172" s="3">
        <v>25</v>
      </c>
      <c r="F172" s="4">
        <v>4</v>
      </c>
      <c r="G172" s="3">
        <v>85.6</v>
      </c>
      <c r="H172" s="3">
        <v>69.400000000000006</v>
      </c>
      <c r="I172" s="3">
        <v>58</v>
      </c>
      <c r="J172" s="3">
        <v>46.3</v>
      </c>
      <c r="K172" s="3">
        <v>35.1</v>
      </c>
      <c r="L172" s="3">
        <v>27.4</v>
      </c>
      <c r="M172" s="3">
        <v>19.7</v>
      </c>
      <c r="N172" s="3">
        <v>15.3</v>
      </c>
      <c r="O172" s="3">
        <v>11.1</v>
      </c>
      <c r="P172" s="3">
        <v>8.9</v>
      </c>
      <c r="Q172" s="6">
        <v>73.8</v>
      </c>
      <c r="R172" s="5">
        <v>85.6</v>
      </c>
      <c r="S172" s="5">
        <v>69.400000000000006</v>
      </c>
      <c r="T172" s="5">
        <v>58</v>
      </c>
      <c r="U172" s="5">
        <v>46.3</v>
      </c>
      <c r="V172" s="5">
        <v>35.100000000000009</v>
      </c>
      <c r="W172" s="5">
        <v>27.4</v>
      </c>
      <c r="X172" s="5">
        <v>19.699999999999996</v>
      </c>
      <c r="Y172" s="5">
        <v>15.3</v>
      </c>
      <c r="Z172" s="5">
        <v>11.099999999999998</v>
      </c>
      <c r="AA172" s="5">
        <v>8.9</v>
      </c>
      <c r="AB172" s="5">
        <v>73.8</v>
      </c>
    </row>
    <row r="173" spans="1:28" ht="15.75" x14ac:dyDescent="0.2">
      <c r="A173" s="3">
        <v>16</v>
      </c>
      <c r="B173" s="3" t="s">
        <v>38</v>
      </c>
      <c r="C173" s="3">
        <v>144873</v>
      </c>
      <c r="D173" s="3" t="s">
        <v>39</v>
      </c>
      <c r="E173" s="3">
        <v>20</v>
      </c>
      <c r="F173" s="4">
        <v>5</v>
      </c>
      <c r="G173" s="3">
        <v>80.2</v>
      </c>
      <c r="H173" s="3">
        <v>64.7</v>
      </c>
      <c r="I173" s="3">
        <v>54</v>
      </c>
      <c r="J173" s="3">
        <v>42.8</v>
      </c>
      <c r="K173" s="3">
        <v>32.4</v>
      </c>
      <c r="L173" s="3">
        <v>25.4</v>
      </c>
      <c r="M173" s="3">
        <v>18.3</v>
      </c>
      <c r="N173" s="3">
        <v>14.3</v>
      </c>
      <c r="O173" s="3">
        <v>10.4</v>
      </c>
      <c r="P173" s="3">
        <v>8.4</v>
      </c>
      <c r="Q173" s="6">
        <v>70.319999999999993</v>
      </c>
      <c r="R173" s="5">
        <v>80.2</v>
      </c>
      <c r="S173" s="5">
        <v>64.7</v>
      </c>
      <c r="T173" s="5">
        <v>54</v>
      </c>
      <c r="U173" s="5">
        <v>42.8</v>
      </c>
      <c r="V173" s="5">
        <v>32.399999999999991</v>
      </c>
      <c r="W173" s="5">
        <v>25.4</v>
      </c>
      <c r="X173" s="5">
        <v>18.3</v>
      </c>
      <c r="Y173" s="5">
        <v>14.3</v>
      </c>
      <c r="Z173" s="5">
        <v>10.400000000000002</v>
      </c>
      <c r="AA173" s="5">
        <v>8.4</v>
      </c>
      <c r="AB173" s="5">
        <v>70.319999999999993</v>
      </c>
    </row>
    <row r="174" spans="1:28" ht="15.75" x14ac:dyDescent="0.2">
      <c r="A174" s="3">
        <v>16</v>
      </c>
      <c r="B174" s="3" t="s">
        <v>38</v>
      </c>
      <c r="C174" s="3">
        <v>144873</v>
      </c>
      <c r="D174" s="3" t="s">
        <v>39</v>
      </c>
      <c r="E174" s="3">
        <v>10</v>
      </c>
      <c r="F174" s="4">
        <v>10</v>
      </c>
      <c r="G174" s="3">
        <v>64.7</v>
      </c>
      <c r="H174" s="3">
        <v>51.2</v>
      </c>
      <c r="I174" s="3">
        <v>42.5</v>
      </c>
      <c r="J174" s="3">
        <v>33.200000000000003</v>
      </c>
      <c r="K174" s="3">
        <v>25</v>
      </c>
      <c r="L174" s="3">
        <v>19.7</v>
      </c>
      <c r="M174" s="3">
        <v>14.4</v>
      </c>
      <c r="N174" s="3">
        <v>11.4</v>
      </c>
      <c r="O174" s="3">
        <v>8.4</v>
      </c>
      <c r="P174" s="3">
        <v>6.9</v>
      </c>
      <c r="Q174" s="6">
        <v>59.759999999999991</v>
      </c>
      <c r="R174" s="5">
        <v>64.7</v>
      </c>
      <c r="S174" s="5">
        <v>51.2</v>
      </c>
      <c r="T174" s="5">
        <v>42.500000000000007</v>
      </c>
      <c r="U174" s="5">
        <v>33.200000000000003</v>
      </c>
      <c r="V174" s="5">
        <v>25</v>
      </c>
      <c r="W174" s="5">
        <v>19.7</v>
      </c>
      <c r="X174" s="5">
        <v>14.4</v>
      </c>
      <c r="Y174" s="5">
        <v>11.4</v>
      </c>
      <c r="Z174" s="5">
        <v>8.4000000000000021</v>
      </c>
      <c r="AA174" s="5">
        <v>6.9</v>
      </c>
      <c r="AB174" s="5">
        <v>59.759999999999991</v>
      </c>
    </row>
    <row r="175" spans="1:28" ht="15.75" x14ac:dyDescent="0.2">
      <c r="A175" s="3">
        <v>16</v>
      </c>
      <c r="B175" s="3" t="s">
        <v>38</v>
      </c>
      <c r="C175" s="3">
        <v>144873</v>
      </c>
      <c r="D175" s="3" t="s">
        <v>39</v>
      </c>
      <c r="E175" s="3">
        <v>5</v>
      </c>
      <c r="F175" s="4">
        <v>20</v>
      </c>
      <c r="G175" s="3">
        <v>50.6</v>
      </c>
      <c r="H175" s="3">
        <v>39.299999999999997</v>
      </c>
      <c r="I175" s="3">
        <v>32.4</v>
      </c>
      <c r="J175" s="3">
        <v>25</v>
      </c>
      <c r="K175" s="3">
        <v>18.7</v>
      </c>
      <c r="L175" s="3">
        <v>14.9</v>
      </c>
      <c r="M175" s="3">
        <v>11.1</v>
      </c>
      <c r="N175" s="3">
        <v>8.9</v>
      </c>
      <c r="O175" s="3">
        <v>6.6</v>
      </c>
      <c r="P175" s="3">
        <v>5.5</v>
      </c>
      <c r="Q175" s="6">
        <v>49.32</v>
      </c>
      <c r="R175" s="5">
        <v>50.6</v>
      </c>
      <c r="S175" s="5">
        <v>39.299999999999997</v>
      </c>
      <c r="T175" s="5">
        <v>32.399999999999991</v>
      </c>
      <c r="U175" s="5">
        <v>25</v>
      </c>
      <c r="V175" s="5">
        <v>18.699999999999996</v>
      </c>
      <c r="W175" s="5">
        <v>14.9</v>
      </c>
      <c r="X175" s="5">
        <v>11.099999999999998</v>
      </c>
      <c r="Y175" s="5">
        <v>8.9</v>
      </c>
      <c r="Z175" s="5">
        <v>6.6</v>
      </c>
      <c r="AA175" s="5">
        <v>5.5</v>
      </c>
      <c r="AB175" s="5">
        <v>49.32</v>
      </c>
    </row>
    <row r="176" spans="1:28" ht="15.75" x14ac:dyDescent="0.2">
      <c r="A176" s="3">
        <v>16</v>
      </c>
      <c r="B176" s="3" t="s">
        <v>38</v>
      </c>
      <c r="C176" s="3">
        <v>144873</v>
      </c>
      <c r="D176" s="3" t="s">
        <v>39</v>
      </c>
      <c r="E176" s="3">
        <v>2</v>
      </c>
      <c r="F176" s="4">
        <v>50</v>
      </c>
      <c r="G176" s="3">
        <v>32.9</v>
      </c>
      <c r="H176" s="3">
        <v>24.9</v>
      </c>
      <c r="I176" s="3">
        <v>20.3</v>
      </c>
      <c r="J176" s="3">
        <v>15.4</v>
      </c>
      <c r="K176" s="3">
        <v>11.5</v>
      </c>
      <c r="L176" s="3">
        <v>9.4</v>
      </c>
      <c r="M176" s="3">
        <v>7.2</v>
      </c>
      <c r="N176" s="3">
        <v>5.8</v>
      </c>
      <c r="O176" s="3">
        <v>4.4000000000000004</v>
      </c>
      <c r="P176" s="3">
        <v>3.7</v>
      </c>
      <c r="Q176" s="6">
        <v>34.32</v>
      </c>
      <c r="R176" s="5">
        <v>32.9</v>
      </c>
      <c r="S176" s="5">
        <v>24.9</v>
      </c>
      <c r="T176" s="5">
        <v>20.3</v>
      </c>
      <c r="U176" s="5">
        <v>15.399999999999999</v>
      </c>
      <c r="V176" s="5">
        <v>11.5</v>
      </c>
      <c r="W176" s="5">
        <v>9.4</v>
      </c>
      <c r="X176" s="5">
        <v>7.2</v>
      </c>
      <c r="Y176" s="5">
        <v>5.8</v>
      </c>
      <c r="Z176" s="5">
        <v>4.4000000000000004</v>
      </c>
      <c r="AA176" s="5">
        <v>3.7</v>
      </c>
      <c r="AB176" s="5">
        <v>34.32</v>
      </c>
    </row>
    <row r="177" spans="1:28" ht="15.75" x14ac:dyDescent="0.2">
      <c r="A177" s="3">
        <v>16</v>
      </c>
      <c r="B177" s="3" t="s">
        <v>38</v>
      </c>
      <c r="C177" s="3">
        <v>144873</v>
      </c>
      <c r="D177" s="3" t="s">
        <v>39</v>
      </c>
      <c r="E177" s="3">
        <v>1.01</v>
      </c>
      <c r="F177" s="7">
        <v>99</v>
      </c>
      <c r="G177" s="3">
        <v>13</v>
      </c>
      <c r="H177" s="3">
        <v>9.6</v>
      </c>
      <c r="I177" s="3">
        <v>7.9</v>
      </c>
      <c r="J177" s="3">
        <v>6.1</v>
      </c>
      <c r="K177" s="3">
        <v>4.7</v>
      </c>
      <c r="L177" s="3">
        <v>4</v>
      </c>
      <c r="M177" s="3">
        <v>3.4</v>
      </c>
      <c r="N177" s="3">
        <v>2.7</v>
      </c>
      <c r="O177" s="3">
        <v>2.1</v>
      </c>
      <c r="P177" s="3">
        <v>1.7</v>
      </c>
      <c r="Q177" s="6">
        <v>13.56</v>
      </c>
      <c r="R177" s="5">
        <v>13.000000000000004</v>
      </c>
      <c r="S177" s="5">
        <v>9.6</v>
      </c>
      <c r="T177" s="5">
        <v>7.9000000000000012</v>
      </c>
      <c r="U177" s="5">
        <v>6.1</v>
      </c>
      <c r="V177" s="5">
        <v>4.7000000000000011</v>
      </c>
      <c r="W177" s="5">
        <v>4</v>
      </c>
      <c r="X177" s="5">
        <v>3.4</v>
      </c>
      <c r="Y177" s="5">
        <v>2.7</v>
      </c>
      <c r="Z177" s="5">
        <v>2.1000000000000005</v>
      </c>
      <c r="AA177" s="5">
        <v>1.7</v>
      </c>
      <c r="AB177" s="5">
        <v>13.56</v>
      </c>
    </row>
    <row r="178" spans="1:28" ht="15.75" x14ac:dyDescent="0.2">
      <c r="A178" s="3">
        <v>17</v>
      </c>
      <c r="B178" s="3" t="s">
        <v>40</v>
      </c>
      <c r="C178" s="3">
        <v>251691</v>
      </c>
      <c r="D178" s="3" t="s">
        <v>40</v>
      </c>
      <c r="E178" s="3">
        <v>1000</v>
      </c>
      <c r="F178" s="4">
        <v>0.1</v>
      </c>
      <c r="G178" s="3">
        <v>264.7</v>
      </c>
      <c r="H178" s="3">
        <v>218.8</v>
      </c>
      <c r="I178" s="3">
        <v>210.8</v>
      </c>
      <c r="J178" s="3">
        <v>151.6</v>
      </c>
      <c r="K178" s="3">
        <v>95.1</v>
      </c>
      <c r="L178" s="3">
        <v>68.599999999999994</v>
      </c>
      <c r="M178" s="3">
        <v>42.9</v>
      </c>
      <c r="N178" s="3">
        <v>29.1</v>
      </c>
      <c r="O178" s="3">
        <v>18.100000000000001</v>
      </c>
      <c r="P178" s="3">
        <v>13.1</v>
      </c>
      <c r="Q178" s="6">
        <v>107.04</v>
      </c>
      <c r="R178" s="5">
        <v>264.69999999999993</v>
      </c>
      <c r="S178" s="5">
        <v>218.8</v>
      </c>
      <c r="T178" s="5">
        <v>210.80000000000004</v>
      </c>
      <c r="U178" s="5">
        <v>151.6</v>
      </c>
      <c r="V178" s="5">
        <v>102.4</v>
      </c>
      <c r="W178" s="5">
        <v>77.8</v>
      </c>
      <c r="X178" s="5">
        <v>52.533333333333331</v>
      </c>
      <c r="Y178" s="5">
        <v>39.9</v>
      </c>
      <c r="Z178" s="5">
        <v>26.933333333333334</v>
      </c>
      <c r="AA178" s="5">
        <v>20.45</v>
      </c>
      <c r="AB178" s="5">
        <v>107.04</v>
      </c>
    </row>
    <row r="179" spans="1:28" ht="15.75" x14ac:dyDescent="0.2">
      <c r="A179" s="3">
        <v>17</v>
      </c>
      <c r="B179" s="3" t="s">
        <v>40</v>
      </c>
      <c r="C179" s="3">
        <v>251691</v>
      </c>
      <c r="D179" s="3" t="s">
        <v>40</v>
      </c>
      <c r="E179" s="3">
        <v>500</v>
      </c>
      <c r="F179" s="4">
        <v>0.2</v>
      </c>
      <c r="G179" s="3">
        <v>219</v>
      </c>
      <c r="H179" s="3">
        <v>180</v>
      </c>
      <c r="I179" s="3">
        <v>169.7</v>
      </c>
      <c r="J179" s="3">
        <v>123</v>
      </c>
      <c r="K179" s="3">
        <v>78.7</v>
      </c>
      <c r="L179" s="3">
        <v>57.6</v>
      </c>
      <c r="M179" s="3">
        <v>36.700000000000003</v>
      </c>
      <c r="N179" s="3">
        <v>25.5</v>
      </c>
      <c r="O179" s="3">
        <v>16.399999999999999</v>
      </c>
      <c r="P179" s="3">
        <v>12</v>
      </c>
      <c r="Q179" s="6">
        <v>99.24</v>
      </c>
      <c r="R179" s="5">
        <v>219</v>
      </c>
      <c r="S179" s="5">
        <v>180</v>
      </c>
      <c r="T179" s="5">
        <v>169.7</v>
      </c>
      <c r="U179" s="5">
        <v>122.99999999999999</v>
      </c>
      <c r="V179" s="5">
        <v>83.333333333333329</v>
      </c>
      <c r="W179" s="5">
        <v>63.499999999999993</v>
      </c>
      <c r="X179" s="5">
        <v>43</v>
      </c>
      <c r="Y179" s="5">
        <v>32.75</v>
      </c>
      <c r="Z179" s="5">
        <v>22.166666666666668</v>
      </c>
      <c r="AA179" s="5">
        <v>16.875</v>
      </c>
      <c r="AB179" s="5">
        <v>99.24</v>
      </c>
    </row>
    <row r="180" spans="1:28" ht="15.75" x14ac:dyDescent="0.2">
      <c r="A180" s="3">
        <v>17</v>
      </c>
      <c r="B180" s="3" t="s">
        <v>40</v>
      </c>
      <c r="C180" s="3">
        <v>251691</v>
      </c>
      <c r="D180" s="3" t="s">
        <v>40</v>
      </c>
      <c r="E180" s="3">
        <v>200</v>
      </c>
      <c r="F180" s="4">
        <v>0.5</v>
      </c>
      <c r="G180" s="3">
        <v>168.9</v>
      </c>
      <c r="H180" s="3">
        <v>137.6</v>
      </c>
      <c r="I180" s="3">
        <v>126.1</v>
      </c>
      <c r="J180" s="3">
        <v>92.4</v>
      </c>
      <c r="K180" s="3">
        <v>60.7</v>
      </c>
      <c r="L180" s="3">
        <v>45.3</v>
      </c>
      <c r="M180" s="3">
        <v>29.7</v>
      </c>
      <c r="N180" s="3">
        <v>21.3</v>
      </c>
      <c r="O180" s="3">
        <v>14.1</v>
      </c>
      <c r="P180" s="3">
        <v>10.6</v>
      </c>
      <c r="Q180" s="6">
        <v>89.04</v>
      </c>
      <c r="R180" s="5">
        <v>168.9</v>
      </c>
      <c r="S180" s="5">
        <v>137.6</v>
      </c>
      <c r="T180" s="5">
        <v>126.1</v>
      </c>
      <c r="U180" s="5">
        <v>92.4</v>
      </c>
      <c r="V180" s="5">
        <v>62.93333333333333</v>
      </c>
      <c r="W180" s="5">
        <v>48.2</v>
      </c>
      <c r="X180" s="5">
        <v>32.799999999999997</v>
      </c>
      <c r="Y180" s="5">
        <v>25.1</v>
      </c>
      <c r="Z180" s="5">
        <v>17.066666666666666</v>
      </c>
      <c r="AA180" s="5">
        <v>13.05</v>
      </c>
      <c r="AB180" s="5">
        <v>89.04</v>
      </c>
    </row>
    <row r="181" spans="1:28" ht="15.75" x14ac:dyDescent="0.2">
      <c r="A181" s="3">
        <v>17</v>
      </c>
      <c r="B181" s="3" t="s">
        <v>40</v>
      </c>
      <c r="C181" s="3">
        <v>251691</v>
      </c>
      <c r="D181" s="3" t="s">
        <v>40</v>
      </c>
      <c r="E181" s="3">
        <v>100</v>
      </c>
      <c r="F181" s="4">
        <v>1</v>
      </c>
      <c r="G181" s="3">
        <v>137.4</v>
      </c>
      <c r="H181" s="3">
        <v>111.3</v>
      </c>
      <c r="I181" s="3">
        <v>99.9</v>
      </c>
      <c r="J181" s="3">
        <v>73.8</v>
      </c>
      <c r="K181" s="3">
        <v>49.4</v>
      </c>
      <c r="L181" s="3">
        <v>37.4</v>
      </c>
      <c r="M181" s="3">
        <v>25</v>
      </c>
      <c r="N181" s="3">
        <v>18.399999999999999</v>
      </c>
      <c r="O181" s="3">
        <v>12.6</v>
      </c>
      <c r="P181" s="3">
        <v>9.5</v>
      </c>
      <c r="Q181" s="6">
        <v>81.48</v>
      </c>
      <c r="R181" s="5">
        <v>137.4</v>
      </c>
      <c r="S181" s="5">
        <v>111.3</v>
      </c>
      <c r="T181" s="5">
        <v>99.899999999999991</v>
      </c>
      <c r="U181" s="5">
        <v>73.8</v>
      </c>
      <c r="V181" s="5">
        <v>49.400000000000013</v>
      </c>
      <c r="W181" s="5">
        <v>37.4</v>
      </c>
      <c r="X181" s="5">
        <v>25</v>
      </c>
      <c r="Y181" s="5">
        <v>18.824999999999999</v>
      </c>
      <c r="Z181" s="5">
        <v>12.6</v>
      </c>
      <c r="AA181" s="5">
        <v>9.5</v>
      </c>
      <c r="AB181" s="5">
        <v>81.48</v>
      </c>
    </row>
    <row r="182" spans="1:28" ht="15.75" x14ac:dyDescent="0.2">
      <c r="A182" s="3">
        <v>17</v>
      </c>
      <c r="B182" s="3" t="s">
        <v>40</v>
      </c>
      <c r="C182" s="3">
        <v>251691</v>
      </c>
      <c r="D182" s="3" t="s">
        <v>40</v>
      </c>
      <c r="E182" s="3">
        <v>50</v>
      </c>
      <c r="F182" s="4">
        <v>2</v>
      </c>
      <c r="G182" s="3">
        <v>110.7</v>
      </c>
      <c r="H182" s="3">
        <v>89.1</v>
      </c>
      <c r="I182" s="3">
        <v>78.3</v>
      </c>
      <c r="J182" s="3">
        <v>58.3</v>
      </c>
      <c r="K182" s="3">
        <v>39.9</v>
      </c>
      <c r="L182" s="3">
        <v>30.6</v>
      </c>
      <c r="M182" s="3">
        <v>20.9</v>
      </c>
      <c r="N182" s="3">
        <v>15.8</v>
      </c>
      <c r="O182" s="3">
        <v>11.1</v>
      </c>
      <c r="P182" s="3">
        <v>8.5</v>
      </c>
      <c r="Q182" s="6">
        <v>73.8</v>
      </c>
      <c r="R182" s="5">
        <v>110.7</v>
      </c>
      <c r="S182" s="5">
        <v>89.1</v>
      </c>
      <c r="T182" s="5">
        <v>78.299999999999983</v>
      </c>
      <c r="U182" s="5">
        <v>58.3</v>
      </c>
      <c r="V182" s="5">
        <v>39.899999999999991</v>
      </c>
      <c r="W182" s="5">
        <v>30.6</v>
      </c>
      <c r="X182" s="5">
        <v>20.9</v>
      </c>
      <c r="Y182" s="5">
        <v>15.800000000000002</v>
      </c>
      <c r="Z182" s="5">
        <v>11.099999999999998</v>
      </c>
      <c r="AA182" s="5">
        <v>8.5</v>
      </c>
      <c r="AB182" s="5">
        <v>73.8</v>
      </c>
    </row>
    <row r="183" spans="1:28" ht="15.75" x14ac:dyDescent="0.2">
      <c r="A183" s="3">
        <v>17</v>
      </c>
      <c r="B183" s="3" t="s">
        <v>40</v>
      </c>
      <c r="C183" s="3">
        <v>251691</v>
      </c>
      <c r="D183" s="3" t="s">
        <v>40</v>
      </c>
      <c r="E183" s="3">
        <v>25</v>
      </c>
      <c r="F183" s="4">
        <v>4</v>
      </c>
      <c r="G183" s="3">
        <v>87.9</v>
      </c>
      <c r="H183" s="3">
        <v>70.3</v>
      </c>
      <c r="I183" s="3">
        <v>60.6</v>
      </c>
      <c r="J183" s="3">
        <v>45.5</v>
      </c>
      <c r="K183" s="3">
        <v>31.8</v>
      </c>
      <c r="L183" s="3">
        <v>24.8</v>
      </c>
      <c r="M183" s="3">
        <v>17.3</v>
      </c>
      <c r="N183" s="3">
        <v>13.4</v>
      </c>
      <c r="O183" s="3">
        <v>9.6</v>
      </c>
      <c r="P183" s="3">
        <v>7.5</v>
      </c>
      <c r="Q183" s="6">
        <v>66.12</v>
      </c>
      <c r="R183" s="5">
        <v>87.9</v>
      </c>
      <c r="S183" s="5">
        <v>70.3</v>
      </c>
      <c r="T183" s="5">
        <v>60.6</v>
      </c>
      <c r="U183" s="5">
        <v>45.5</v>
      </c>
      <c r="V183" s="5">
        <v>31.8</v>
      </c>
      <c r="W183" s="5">
        <v>24.8</v>
      </c>
      <c r="X183" s="5">
        <v>17.3</v>
      </c>
      <c r="Y183" s="5">
        <v>13.4</v>
      </c>
      <c r="Z183" s="5">
        <v>9.6</v>
      </c>
      <c r="AA183" s="5">
        <v>7.5</v>
      </c>
      <c r="AB183" s="5">
        <v>66.12</v>
      </c>
    </row>
    <row r="184" spans="1:28" ht="15.75" x14ac:dyDescent="0.2">
      <c r="A184" s="3">
        <v>17</v>
      </c>
      <c r="B184" s="3" t="s">
        <v>40</v>
      </c>
      <c r="C184" s="3">
        <v>251691</v>
      </c>
      <c r="D184" s="3" t="s">
        <v>40</v>
      </c>
      <c r="E184" s="3">
        <v>20</v>
      </c>
      <c r="F184" s="4">
        <v>5</v>
      </c>
      <c r="G184" s="3">
        <v>81.400000000000006</v>
      </c>
      <c r="H184" s="3">
        <v>64.900000000000006</v>
      </c>
      <c r="I184" s="3">
        <v>55.6</v>
      </c>
      <c r="J184" s="3">
        <v>41.9</v>
      </c>
      <c r="K184" s="3">
        <v>29.4</v>
      </c>
      <c r="L184" s="3">
        <v>23</v>
      </c>
      <c r="M184" s="3">
        <v>16.2</v>
      </c>
      <c r="N184" s="3">
        <v>12.7</v>
      </c>
      <c r="O184" s="3">
        <v>9.1999999999999993</v>
      </c>
      <c r="P184" s="3">
        <v>7.2</v>
      </c>
      <c r="Q184" s="6">
        <v>63.599999999999994</v>
      </c>
      <c r="R184" s="5">
        <v>81.400000000000006</v>
      </c>
      <c r="S184" s="5">
        <v>64.900000000000006</v>
      </c>
      <c r="T184" s="5">
        <v>55.6</v>
      </c>
      <c r="U184" s="5">
        <v>41.9</v>
      </c>
      <c r="V184" s="5">
        <v>29.4</v>
      </c>
      <c r="W184" s="5">
        <v>23</v>
      </c>
      <c r="X184" s="5">
        <v>16.199999999999996</v>
      </c>
      <c r="Y184" s="5">
        <v>12.7</v>
      </c>
      <c r="Z184" s="5">
        <v>9.1999999999999993</v>
      </c>
      <c r="AA184" s="5">
        <v>7.2</v>
      </c>
      <c r="AB184" s="5">
        <v>63.599999999999994</v>
      </c>
    </row>
    <row r="185" spans="1:28" ht="15.75" x14ac:dyDescent="0.2">
      <c r="A185" s="3">
        <v>17</v>
      </c>
      <c r="B185" s="3" t="s">
        <v>40</v>
      </c>
      <c r="C185" s="3">
        <v>251691</v>
      </c>
      <c r="D185" s="3" t="s">
        <v>40</v>
      </c>
      <c r="E185" s="3">
        <v>10</v>
      </c>
      <c r="F185" s="4">
        <v>10</v>
      </c>
      <c r="G185" s="3">
        <v>63</v>
      </c>
      <c r="H185" s="3">
        <v>49.8</v>
      </c>
      <c r="I185" s="3">
        <v>42</v>
      </c>
      <c r="J185" s="3">
        <v>31.9</v>
      </c>
      <c r="K185" s="3">
        <v>22.8</v>
      </c>
      <c r="L185" s="3">
        <v>18.2</v>
      </c>
      <c r="M185" s="3">
        <v>13.1</v>
      </c>
      <c r="N185" s="3">
        <v>10.5</v>
      </c>
      <c r="O185" s="3">
        <v>7.8</v>
      </c>
      <c r="P185" s="3">
        <v>6.2</v>
      </c>
      <c r="Q185" s="6">
        <v>55.68</v>
      </c>
      <c r="R185" s="5">
        <v>63</v>
      </c>
      <c r="S185" s="5">
        <v>49.8</v>
      </c>
      <c r="T185" s="5">
        <v>42</v>
      </c>
      <c r="U185" s="5">
        <v>31.9</v>
      </c>
      <c r="V185" s="5">
        <v>22.8</v>
      </c>
      <c r="W185" s="5">
        <v>18.2</v>
      </c>
      <c r="X185" s="5">
        <v>13.1</v>
      </c>
      <c r="Y185" s="5">
        <v>10.5</v>
      </c>
      <c r="Z185" s="5">
        <v>7.8000000000000016</v>
      </c>
      <c r="AA185" s="5">
        <v>6.2</v>
      </c>
      <c r="AB185" s="5">
        <v>55.68</v>
      </c>
    </row>
    <row r="186" spans="1:28" ht="15.75" x14ac:dyDescent="0.2">
      <c r="A186" s="3">
        <v>17</v>
      </c>
      <c r="B186" s="3" t="s">
        <v>40</v>
      </c>
      <c r="C186" s="3">
        <v>251691</v>
      </c>
      <c r="D186" s="3" t="s">
        <v>40</v>
      </c>
      <c r="E186" s="3">
        <v>5</v>
      </c>
      <c r="F186" s="4">
        <v>20</v>
      </c>
      <c r="G186" s="3">
        <v>47.1</v>
      </c>
      <c r="H186" s="3">
        <v>37</v>
      </c>
      <c r="I186" s="3">
        <v>30.7</v>
      </c>
      <c r="J186" s="3">
        <v>23.5</v>
      </c>
      <c r="K186" s="3">
        <v>17.2</v>
      </c>
      <c r="L186" s="3">
        <v>13.9</v>
      </c>
      <c r="M186" s="3">
        <v>10.3</v>
      </c>
      <c r="N186" s="3">
        <v>8.4</v>
      </c>
      <c r="O186" s="3">
        <v>6.4</v>
      </c>
      <c r="P186" s="3">
        <v>5.2</v>
      </c>
      <c r="Q186" s="6">
        <v>47.4</v>
      </c>
      <c r="R186" s="5">
        <v>47.100000000000009</v>
      </c>
      <c r="S186" s="5">
        <v>37</v>
      </c>
      <c r="T186" s="5">
        <v>30.7</v>
      </c>
      <c r="U186" s="5">
        <v>23.5</v>
      </c>
      <c r="V186" s="5">
        <v>17.2</v>
      </c>
      <c r="W186" s="5">
        <v>13.9</v>
      </c>
      <c r="X186" s="5">
        <v>10.300000000000002</v>
      </c>
      <c r="Y186" s="5">
        <v>8.4</v>
      </c>
      <c r="Z186" s="5">
        <v>6.4000000000000012</v>
      </c>
      <c r="AA186" s="5">
        <v>5.2</v>
      </c>
      <c r="AB186" s="5">
        <v>47.4</v>
      </c>
    </row>
    <row r="187" spans="1:28" ht="15.75" x14ac:dyDescent="0.2">
      <c r="A187" s="3">
        <v>17</v>
      </c>
      <c r="B187" s="3" t="s">
        <v>40</v>
      </c>
      <c r="C187" s="3">
        <v>251691</v>
      </c>
      <c r="D187" s="3" t="s">
        <v>40</v>
      </c>
      <c r="E187" s="3">
        <v>2</v>
      </c>
      <c r="F187" s="4">
        <v>50</v>
      </c>
      <c r="G187" s="3">
        <v>28.7</v>
      </c>
      <c r="H187" s="3">
        <v>22.3</v>
      </c>
      <c r="I187" s="3">
        <v>18.2</v>
      </c>
      <c r="J187" s="3">
        <v>14.1</v>
      </c>
      <c r="K187" s="3">
        <v>10.6</v>
      </c>
      <c r="L187" s="3">
        <v>8.8000000000000007</v>
      </c>
      <c r="M187" s="3">
        <v>6.8</v>
      </c>
      <c r="N187" s="3">
        <v>5.8</v>
      </c>
      <c r="O187" s="3">
        <v>4.5</v>
      </c>
      <c r="P187" s="3">
        <v>3.7</v>
      </c>
      <c r="Q187" s="6">
        <v>34.68</v>
      </c>
      <c r="R187" s="5">
        <v>28.7</v>
      </c>
      <c r="S187" s="5">
        <v>22.3</v>
      </c>
      <c r="T187" s="5">
        <v>18.2</v>
      </c>
      <c r="U187" s="5">
        <v>14.1</v>
      </c>
      <c r="V187" s="5">
        <v>10.6</v>
      </c>
      <c r="W187" s="5">
        <v>8.8000000000000007</v>
      </c>
      <c r="X187" s="5">
        <v>6.8</v>
      </c>
      <c r="Y187" s="5">
        <v>5.8</v>
      </c>
      <c r="Z187" s="5">
        <v>4.5</v>
      </c>
      <c r="AA187" s="5">
        <v>3.7</v>
      </c>
      <c r="AB187" s="5">
        <v>34.68</v>
      </c>
    </row>
    <row r="188" spans="1:28" ht="15.75" x14ac:dyDescent="0.2">
      <c r="A188" s="3">
        <v>17</v>
      </c>
      <c r="B188" s="3" t="s">
        <v>40</v>
      </c>
      <c r="C188" s="3">
        <v>251691</v>
      </c>
      <c r="D188" s="3" t="s">
        <v>40</v>
      </c>
      <c r="E188" s="3">
        <v>1.01</v>
      </c>
      <c r="F188" s="7">
        <v>99</v>
      </c>
      <c r="G188" s="3">
        <v>10.7</v>
      </c>
      <c r="H188" s="3">
        <v>8.1</v>
      </c>
      <c r="I188" s="3">
        <v>7</v>
      </c>
      <c r="J188" s="3">
        <v>5.5</v>
      </c>
      <c r="K188" s="3">
        <v>4.2</v>
      </c>
      <c r="L188" s="3">
        <v>3.5</v>
      </c>
      <c r="M188" s="3">
        <v>2.9</v>
      </c>
      <c r="N188" s="3">
        <v>2.5</v>
      </c>
      <c r="O188" s="3">
        <v>1.8</v>
      </c>
      <c r="P188" s="3">
        <v>1.5</v>
      </c>
      <c r="Q188" s="6">
        <v>14.28</v>
      </c>
      <c r="R188" s="5">
        <v>10.7</v>
      </c>
      <c r="S188" s="5">
        <v>8.1</v>
      </c>
      <c r="T188" s="5">
        <v>7</v>
      </c>
      <c r="U188" s="5">
        <v>5.5</v>
      </c>
      <c r="V188" s="5">
        <v>4.2000000000000011</v>
      </c>
      <c r="W188" s="5">
        <v>3.5</v>
      </c>
      <c r="X188" s="5">
        <v>2.9</v>
      </c>
      <c r="Y188" s="5">
        <v>2.5</v>
      </c>
      <c r="Z188" s="5">
        <v>1.8</v>
      </c>
      <c r="AA188" s="5">
        <v>1.5</v>
      </c>
      <c r="AB188" s="5">
        <v>14.28</v>
      </c>
    </row>
    <row r="189" spans="1:28" ht="15.75" x14ac:dyDescent="0.2">
      <c r="A189" s="3">
        <v>18</v>
      </c>
      <c r="B189" s="3" t="s">
        <v>15</v>
      </c>
      <c r="C189" s="3">
        <v>330170</v>
      </c>
      <c r="D189" s="3" t="s">
        <v>16</v>
      </c>
      <c r="E189" s="3">
        <v>1000</v>
      </c>
      <c r="F189" s="4">
        <v>0.1</v>
      </c>
      <c r="G189" s="3">
        <v>495.8</v>
      </c>
      <c r="H189" s="3">
        <v>406.9</v>
      </c>
      <c r="I189" s="3">
        <v>339.3</v>
      </c>
      <c r="J189" s="3">
        <v>230</v>
      </c>
      <c r="K189" s="3">
        <v>161.5</v>
      </c>
      <c r="L189" s="3">
        <v>105.6</v>
      </c>
      <c r="M189" s="3">
        <v>66.8</v>
      </c>
      <c r="N189" s="3">
        <v>49.1</v>
      </c>
      <c r="O189" s="3">
        <v>31</v>
      </c>
      <c r="P189" s="3">
        <v>21.6</v>
      </c>
      <c r="Q189" s="6">
        <v>113.90399999999998</v>
      </c>
      <c r="R189" s="5">
        <v>495.8</v>
      </c>
      <c r="S189" s="5">
        <v>406.9</v>
      </c>
      <c r="T189" s="5">
        <v>339.30000000000007</v>
      </c>
      <c r="U189" s="5">
        <v>230</v>
      </c>
      <c r="V189" s="5">
        <v>161.50000000000003</v>
      </c>
      <c r="W189" s="5">
        <v>122.12500000000001</v>
      </c>
      <c r="X189" s="5">
        <v>82.083333333333343</v>
      </c>
      <c r="Y189" s="5">
        <v>62.062500000000007</v>
      </c>
      <c r="Z189" s="5">
        <v>41.708333333333336</v>
      </c>
      <c r="AA189" s="5">
        <v>31.531250000000004</v>
      </c>
      <c r="AB189" s="5">
        <v>113.90399999999998</v>
      </c>
    </row>
    <row r="190" spans="1:28" ht="15.75" x14ac:dyDescent="0.2">
      <c r="A190" s="3">
        <v>18</v>
      </c>
      <c r="B190" s="3" t="s">
        <v>15</v>
      </c>
      <c r="C190" s="3">
        <v>330170</v>
      </c>
      <c r="D190" s="3" t="s">
        <v>16</v>
      </c>
      <c r="E190" s="3">
        <v>500</v>
      </c>
      <c r="F190" s="4">
        <v>0.2</v>
      </c>
      <c r="G190" s="3">
        <v>376.8</v>
      </c>
      <c r="H190" s="3">
        <v>308.39999999999998</v>
      </c>
      <c r="I190" s="3">
        <v>254.7</v>
      </c>
      <c r="J190" s="3">
        <v>173.7</v>
      </c>
      <c r="K190" s="3">
        <v>121</v>
      </c>
      <c r="L190" s="3">
        <v>82.2</v>
      </c>
      <c r="M190" s="3">
        <v>52.9</v>
      </c>
      <c r="N190" s="3">
        <v>39.4</v>
      </c>
      <c r="O190" s="3">
        <v>25.6</v>
      </c>
      <c r="P190" s="3">
        <v>18.3</v>
      </c>
      <c r="Q190" s="6">
        <v>101.69999999999999</v>
      </c>
      <c r="R190" s="5">
        <v>376.80000000000007</v>
      </c>
      <c r="S190" s="5">
        <v>308.39999999999998</v>
      </c>
      <c r="T190" s="5">
        <v>254.7</v>
      </c>
      <c r="U190" s="5">
        <v>173.7</v>
      </c>
      <c r="V190" s="5">
        <v>121</v>
      </c>
      <c r="W190" s="5">
        <v>91.75</v>
      </c>
      <c r="X190" s="5">
        <v>61.833333333333336</v>
      </c>
      <c r="Y190" s="5">
        <v>46.875</v>
      </c>
      <c r="Z190" s="5">
        <v>31.583333333333332</v>
      </c>
      <c r="AA190" s="5">
        <v>23.9375</v>
      </c>
      <c r="AB190" s="5">
        <v>101.69999999999999</v>
      </c>
    </row>
    <row r="191" spans="1:28" ht="15.75" x14ac:dyDescent="0.2">
      <c r="A191" s="3">
        <v>18</v>
      </c>
      <c r="B191" s="3" t="s">
        <v>15</v>
      </c>
      <c r="C191" s="3">
        <v>330170</v>
      </c>
      <c r="D191" s="3" t="s">
        <v>16</v>
      </c>
      <c r="E191" s="3">
        <v>200</v>
      </c>
      <c r="F191" s="4">
        <v>0.5</v>
      </c>
      <c r="G191" s="3">
        <v>259.10000000000002</v>
      </c>
      <c r="H191" s="3">
        <v>211.5</v>
      </c>
      <c r="I191" s="3">
        <v>172.5</v>
      </c>
      <c r="J191" s="3">
        <v>118.8</v>
      </c>
      <c r="K191" s="3">
        <v>82</v>
      </c>
      <c r="L191" s="3">
        <v>58.5</v>
      </c>
      <c r="M191" s="3">
        <v>38.6</v>
      </c>
      <c r="N191" s="3">
        <v>29.2</v>
      </c>
      <c r="O191" s="3">
        <v>19.7</v>
      </c>
      <c r="P191" s="3">
        <v>14.5</v>
      </c>
      <c r="Q191" s="6">
        <v>86.783999999999992</v>
      </c>
      <c r="R191" s="5">
        <v>259.10000000000002</v>
      </c>
      <c r="S191" s="5">
        <v>211.5</v>
      </c>
      <c r="T191" s="5">
        <v>172.5</v>
      </c>
      <c r="U191" s="5">
        <v>118.8</v>
      </c>
      <c r="V191" s="5">
        <v>82</v>
      </c>
      <c r="W191" s="5">
        <v>62.5</v>
      </c>
      <c r="X191" s="5">
        <v>42.333333333333336</v>
      </c>
      <c r="Y191" s="5">
        <v>32.25</v>
      </c>
      <c r="Z191" s="5">
        <v>21.833333333333332</v>
      </c>
      <c r="AA191" s="5">
        <v>16.625</v>
      </c>
      <c r="AB191" s="5">
        <v>86.783999999999992</v>
      </c>
    </row>
    <row r="192" spans="1:28" ht="15.75" x14ac:dyDescent="0.2">
      <c r="A192" s="3">
        <v>18</v>
      </c>
      <c r="B192" s="3" t="s">
        <v>15</v>
      </c>
      <c r="C192" s="3">
        <v>330170</v>
      </c>
      <c r="D192" s="3" t="s">
        <v>16</v>
      </c>
      <c r="E192" s="3">
        <v>100</v>
      </c>
      <c r="F192" s="4">
        <v>1</v>
      </c>
      <c r="G192" s="3">
        <v>193</v>
      </c>
      <c r="H192" s="3">
        <v>157.4</v>
      </c>
      <c r="I192" s="3">
        <v>127.3</v>
      </c>
      <c r="J192" s="3">
        <v>88.3</v>
      </c>
      <c r="K192" s="3">
        <v>60.6</v>
      </c>
      <c r="L192" s="3">
        <v>44.9</v>
      </c>
      <c r="M192" s="3">
        <v>30.2</v>
      </c>
      <c r="N192" s="3">
        <v>23.1</v>
      </c>
      <c r="O192" s="3">
        <v>16</v>
      </c>
      <c r="P192" s="3">
        <v>12</v>
      </c>
      <c r="Q192" s="6">
        <v>76.274999999999991</v>
      </c>
      <c r="R192" s="5">
        <v>193.00000000000003</v>
      </c>
      <c r="S192" s="5">
        <v>157.4</v>
      </c>
      <c r="T192" s="5">
        <v>127.3</v>
      </c>
      <c r="U192" s="5">
        <v>88.3</v>
      </c>
      <c r="V192" s="5">
        <v>60.6</v>
      </c>
      <c r="W192" s="5">
        <v>46.45</v>
      </c>
      <c r="X192" s="5">
        <v>31.633333333333333</v>
      </c>
      <c r="Y192" s="5">
        <v>24.225000000000001</v>
      </c>
      <c r="Z192" s="5">
        <v>16.483333333333334</v>
      </c>
      <c r="AA192" s="5">
        <v>12.612500000000001</v>
      </c>
      <c r="AB192" s="5">
        <v>76.274999999999991</v>
      </c>
    </row>
    <row r="193" spans="1:28" ht="15.75" x14ac:dyDescent="0.2">
      <c r="A193" s="3">
        <v>18</v>
      </c>
      <c r="B193" s="3" t="s">
        <v>15</v>
      </c>
      <c r="C193" s="3">
        <v>330170</v>
      </c>
      <c r="D193" s="3" t="s">
        <v>16</v>
      </c>
      <c r="E193" s="3">
        <v>50</v>
      </c>
      <c r="F193" s="4">
        <v>2</v>
      </c>
      <c r="G193" s="3">
        <v>141.9</v>
      </c>
      <c r="H193" s="3">
        <v>115.7</v>
      </c>
      <c r="I193" s="3">
        <v>92.9</v>
      </c>
      <c r="J193" s="3">
        <v>65</v>
      </c>
      <c r="K193" s="3">
        <v>44.5</v>
      </c>
      <c r="L193" s="3">
        <v>34.200000000000003</v>
      </c>
      <c r="M193" s="3">
        <v>23.5</v>
      </c>
      <c r="N193" s="3">
        <v>18.2</v>
      </c>
      <c r="O193" s="3">
        <v>12.9</v>
      </c>
      <c r="P193" s="3">
        <v>9.9</v>
      </c>
      <c r="Q193" s="6">
        <v>66.556999999999988</v>
      </c>
      <c r="R193" s="5">
        <v>141.90000000000003</v>
      </c>
      <c r="S193" s="5">
        <v>115.7</v>
      </c>
      <c r="T193" s="5">
        <v>92.9</v>
      </c>
      <c r="U193" s="5">
        <v>65</v>
      </c>
      <c r="V193" s="5">
        <v>44.5</v>
      </c>
      <c r="W193" s="5">
        <v>34.200000000000003</v>
      </c>
      <c r="X193" s="5">
        <v>23.5</v>
      </c>
      <c r="Y193" s="5">
        <v>18.2</v>
      </c>
      <c r="Z193" s="5">
        <v>12.9</v>
      </c>
      <c r="AA193" s="5">
        <v>9.9</v>
      </c>
      <c r="AB193" s="5">
        <v>66.556999999999988</v>
      </c>
    </row>
    <row r="194" spans="1:28" ht="15.75" x14ac:dyDescent="0.2">
      <c r="A194" s="3">
        <v>18</v>
      </c>
      <c r="B194" s="3" t="s">
        <v>15</v>
      </c>
      <c r="C194" s="3">
        <v>330170</v>
      </c>
      <c r="D194" s="3" t="s">
        <v>16</v>
      </c>
      <c r="E194" s="3">
        <v>25</v>
      </c>
      <c r="F194" s="4">
        <v>4</v>
      </c>
      <c r="G194" s="3">
        <v>102.7</v>
      </c>
      <c r="H194" s="3">
        <v>83.8</v>
      </c>
      <c r="I194" s="3">
        <v>66.8</v>
      </c>
      <c r="J194" s="3">
        <v>47.3</v>
      </c>
      <c r="K194" s="3">
        <v>32.299999999999997</v>
      </c>
      <c r="L194" s="3">
        <v>25.7</v>
      </c>
      <c r="M194" s="3">
        <v>18.100000000000001</v>
      </c>
      <c r="N194" s="3">
        <v>14.2</v>
      </c>
      <c r="O194" s="3">
        <v>10.3</v>
      </c>
      <c r="P194" s="3">
        <v>8.1</v>
      </c>
      <c r="Q194" s="6">
        <v>57.290999999999997</v>
      </c>
      <c r="R194" s="5">
        <v>102.7</v>
      </c>
      <c r="S194" s="5">
        <v>83.8</v>
      </c>
      <c r="T194" s="5">
        <v>66.8</v>
      </c>
      <c r="U194" s="5">
        <v>47.3</v>
      </c>
      <c r="V194" s="5">
        <v>32.299999999999997</v>
      </c>
      <c r="W194" s="5">
        <v>25.7</v>
      </c>
      <c r="X194" s="5">
        <v>18.100000000000001</v>
      </c>
      <c r="Y194" s="5">
        <v>14.2</v>
      </c>
      <c r="Z194" s="5">
        <v>10.300000000000002</v>
      </c>
      <c r="AA194" s="5">
        <v>8.1</v>
      </c>
      <c r="AB194" s="5">
        <v>57.290999999999997</v>
      </c>
    </row>
    <row r="195" spans="1:28" ht="15.75" x14ac:dyDescent="0.2">
      <c r="A195" s="3">
        <v>18</v>
      </c>
      <c r="B195" s="3" t="s">
        <v>15</v>
      </c>
      <c r="C195" s="3">
        <v>330170</v>
      </c>
      <c r="D195" s="3" t="s">
        <v>16</v>
      </c>
      <c r="E195" s="3">
        <v>20</v>
      </c>
      <c r="F195" s="4">
        <v>5</v>
      </c>
      <c r="G195" s="3">
        <v>92.1</v>
      </c>
      <c r="H195" s="3">
        <v>75.3</v>
      </c>
      <c r="I195" s="3">
        <v>59.9</v>
      </c>
      <c r="J195" s="3">
        <v>42.5</v>
      </c>
      <c r="K195" s="3">
        <v>29</v>
      </c>
      <c r="L195" s="3">
        <v>23.4</v>
      </c>
      <c r="M195" s="3">
        <v>16.600000000000001</v>
      </c>
      <c r="N195" s="3">
        <v>13</v>
      </c>
      <c r="O195" s="3">
        <v>9.5</v>
      </c>
      <c r="P195" s="3">
        <v>7.5</v>
      </c>
      <c r="Q195" s="6">
        <v>54.466000000000001</v>
      </c>
      <c r="R195" s="5">
        <v>92.1</v>
      </c>
      <c r="S195" s="5">
        <v>75.3</v>
      </c>
      <c r="T195" s="5">
        <v>59.9</v>
      </c>
      <c r="U195" s="5">
        <v>42.5</v>
      </c>
      <c r="V195" s="5">
        <v>29</v>
      </c>
      <c r="W195" s="5">
        <v>23.4</v>
      </c>
      <c r="X195" s="5">
        <v>16.600000000000001</v>
      </c>
      <c r="Y195" s="5">
        <v>13</v>
      </c>
      <c r="Z195" s="5">
        <v>9.5</v>
      </c>
      <c r="AA195" s="5">
        <v>7.5</v>
      </c>
      <c r="AB195" s="5">
        <v>54.466000000000001</v>
      </c>
    </row>
    <row r="196" spans="1:28" ht="15.75" x14ac:dyDescent="0.2">
      <c r="A196" s="3">
        <v>18</v>
      </c>
      <c r="B196" s="3" t="s">
        <v>15</v>
      </c>
      <c r="C196" s="3">
        <v>330170</v>
      </c>
      <c r="D196" s="3" t="s">
        <v>16</v>
      </c>
      <c r="E196" s="3">
        <v>10</v>
      </c>
      <c r="F196" s="4">
        <v>10</v>
      </c>
      <c r="G196" s="3">
        <v>64.5</v>
      </c>
      <c r="H196" s="3">
        <v>52.9</v>
      </c>
      <c r="I196" s="3">
        <v>41.9</v>
      </c>
      <c r="J196" s="3">
        <v>30.1</v>
      </c>
      <c r="K196" s="3">
        <v>20.6</v>
      </c>
      <c r="L196" s="3">
        <v>17.2</v>
      </c>
      <c r="M196" s="3">
        <v>12.5</v>
      </c>
      <c r="N196" s="3">
        <v>9.9</v>
      </c>
      <c r="O196" s="3">
        <v>7.4</v>
      </c>
      <c r="P196" s="3">
        <v>6</v>
      </c>
      <c r="Q196" s="6">
        <v>45.878</v>
      </c>
      <c r="R196" s="5">
        <v>64.5</v>
      </c>
      <c r="S196" s="5">
        <v>52.9</v>
      </c>
      <c r="T196" s="5">
        <v>41.9</v>
      </c>
      <c r="U196" s="5">
        <v>30.1</v>
      </c>
      <c r="V196" s="5">
        <v>20.600000000000005</v>
      </c>
      <c r="W196" s="5">
        <v>17.2</v>
      </c>
      <c r="X196" s="5">
        <v>12.5</v>
      </c>
      <c r="Y196" s="5">
        <v>9.9</v>
      </c>
      <c r="Z196" s="5">
        <v>7.4</v>
      </c>
      <c r="AA196" s="5">
        <v>6</v>
      </c>
      <c r="AB196" s="5">
        <v>45.878</v>
      </c>
    </row>
    <row r="197" spans="1:28" ht="15.75" x14ac:dyDescent="0.2">
      <c r="A197" s="3">
        <v>18</v>
      </c>
      <c r="B197" s="3" t="s">
        <v>15</v>
      </c>
      <c r="C197" s="3">
        <v>330170</v>
      </c>
      <c r="D197" s="3" t="s">
        <v>16</v>
      </c>
      <c r="E197" s="3">
        <v>5</v>
      </c>
      <c r="F197" s="4">
        <v>20</v>
      </c>
      <c r="G197" s="3">
        <v>43.4</v>
      </c>
      <c r="H197" s="3">
        <v>35.799999999999997</v>
      </c>
      <c r="I197" s="3">
        <v>28.3</v>
      </c>
      <c r="J197" s="3">
        <v>20.7</v>
      </c>
      <c r="K197" s="3">
        <v>14.2</v>
      </c>
      <c r="L197" s="3">
        <v>12.3</v>
      </c>
      <c r="M197" s="3">
        <v>9.1999999999999993</v>
      </c>
      <c r="N197" s="3">
        <v>7.4</v>
      </c>
      <c r="O197" s="3">
        <v>5.6</v>
      </c>
      <c r="P197" s="3">
        <v>4.5999999999999996</v>
      </c>
      <c r="Q197" s="6">
        <v>37.628999999999991</v>
      </c>
      <c r="R197" s="5">
        <v>43.399999999999991</v>
      </c>
      <c r="S197" s="5">
        <v>35.799999999999997</v>
      </c>
      <c r="T197" s="5">
        <v>28.3</v>
      </c>
      <c r="U197" s="5">
        <v>20.7</v>
      </c>
      <c r="V197" s="5">
        <v>14.2</v>
      </c>
      <c r="W197" s="5">
        <v>12.3</v>
      </c>
      <c r="X197" s="5">
        <v>9.1999999999999993</v>
      </c>
      <c r="Y197" s="5">
        <v>7.4</v>
      </c>
      <c r="Z197" s="5">
        <v>5.5999999999999988</v>
      </c>
      <c r="AA197" s="5">
        <v>4.5999999999999996</v>
      </c>
      <c r="AB197" s="5">
        <v>37.628999999999991</v>
      </c>
    </row>
    <row r="198" spans="1:28" ht="15.75" x14ac:dyDescent="0.2">
      <c r="A198" s="3">
        <v>18</v>
      </c>
      <c r="B198" s="3" t="s">
        <v>15</v>
      </c>
      <c r="C198" s="3">
        <v>330170</v>
      </c>
      <c r="D198" s="3" t="s">
        <v>16</v>
      </c>
      <c r="E198" s="3">
        <v>2</v>
      </c>
      <c r="F198" s="4">
        <v>50</v>
      </c>
      <c r="G198" s="3">
        <v>22.5</v>
      </c>
      <c r="H198" s="3">
        <v>18.899999999999999</v>
      </c>
      <c r="I198" s="3">
        <v>15.1</v>
      </c>
      <c r="J198" s="3">
        <v>11.3</v>
      </c>
      <c r="K198" s="3">
        <v>8</v>
      </c>
      <c r="L198" s="3">
        <v>7.2</v>
      </c>
      <c r="M198" s="3">
        <v>5.6</v>
      </c>
      <c r="N198" s="3">
        <v>4.5999999999999996</v>
      </c>
      <c r="O198" s="3">
        <v>3.5</v>
      </c>
      <c r="P198" s="3">
        <v>2.9</v>
      </c>
      <c r="Q198" s="6">
        <v>26.215999999999998</v>
      </c>
      <c r="R198" s="5">
        <v>22.5</v>
      </c>
      <c r="S198" s="5">
        <v>18.899999999999999</v>
      </c>
      <c r="T198" s="5">
        <v>15.1</v>
      </c>
      <c r="U198" s="5">
        <v>11.3</v>
      </c>
      <c r="V198" s="5">
        <v>8</v>
      </c>
      <c r="W198" s="5">
        <v>7.2</v>
      </c>
      <c r="X198" s="5">
        <v>5.5999999999999988</v>
      </c>
      <c r="Y198" s="5">
        <v>4.5999999999999996</v>
      </c>
      <c r="Z198" s="5">
        <v>3.5</v>
      </c>
      <c r="AA198" s="5">
        <v>2.9</v>
      </c>
      <c r="AB198" s="5">
        <v>26.215999999999998</v>
      </c>
    </row>
    <row r="199" spans="1:28" ht="15.75" x14ac:dyDescent="0.2">
      <c r="A199" s="3">
        <v>18</v>
      </c>
      <c r="B199" s="3" t="s">
        <v>15</v>
      </c>
      <c r="C199" s="3">
        <v>330170</v>
      </c>
      <c r="D199" s="3" t="s">
        <v>16</v>
      </c>
      <c r="E199" s="3">
        <v>1.01</v>
      </c>
      <c r="F199" s="7">
        <v>99</v>
      </c>
      <c r="G199" s="3">
        <v>6.8</v>
      </c>
      <c r="H199" s="3">
        <v>6.2</v>
      </c>
      <c r="I199" s="3">
        <v>5.3</v>
      </c>
      <c r="J199" s="3">
        <v>4.3</v>
      </c>
      <c r="K199" s="3">
        <v>3.4</v>
      </c>
      <c r="L199" s="3">
        <v>3.1</v>
      </c>
      <c r="M199" s="3">
        <v>2.6</v>
      </c>
      <c r="N199" s="3">
        <v>2.2000000000000002</v>
      </c>
      <c r="O199" s="3">
        <v>1.5</v>
      </c>
      <c r="P199" s="3">
        <v>1.2</v>
      </c>
      <c r="Q199" s="6">
        <v>11.186999999999999</v>
      </c>
      <c r="R199" s="5">
        <v>6.8</v>
      </c>
      <c r="S199" s="5">
        <v>6.2</v>
      </c>
      <c r="T199" s="5">
        <v>5.3</v>
      </c>
      <c r="U199" s="5">
        <v>4.3</v>
      </c>
      <c r="V199" s="5">
        <v>3.4</v>
      </c>
      <c r="W199" s="5">
        <v>3.1</v>
      </c>
      <c r="X199" s="5">
        <v>2.6000000000000005</v>
      </c>
      <c r="Y199" s="5">
        <v>2.2000000000000002</v>
      </c>
      <c r="Z199" s="5">
        <v>1.5</v>
      </c>
      <c r="AA199" s="5">
        <v>1.2</v>
      </c>
      <c r="AB199" s="5">
        <v>11.186999999999999</v>
      </c>
    </row>
    <row r="200" spans="1:28" ht="15.75" x14ac:dyDescent="0.2">
      <c r="A200" s="3">
        <v>19</v>
      </c>
      <c r="B200" s="3" t="s">
        <v>43</v>
      </c>
      <c r="C200" s="3">
        <v>347704</v>
      </c>
      <c r="D200" s="3" t="s">
        <v>43</v>
      </c>
      <c r="E200" s="3">
        <v>1000</v>
      </c>
      <c r="F200" s="4">
        <v>0.1</v>
      </c>
      <c r="G200" s="3">
        <v>333.9</v>
      </c>
      <c r="H200" s="3">
        <v>228.3</v>
      </c>
      <c r="I200" s="3">
        <v>172.2</v>
      </c>
      <c r="J200" s="3">
        <v>112.8</v>
      </c>
      <c r="K200" s="3">
        <v>80.8</v>
      </c>
      <c r="L200" s="3">
        <v>55.5</v>
      </c>
      <c r="M200" s="3">
        <v>37.799999999999997</v>
      </c>
      <c r="N200" s="3">
        <v>30.5</v>
      </c>
      <c r="O200" s="3">
        <v>22.1</v>
      </c>
      <c r="P200" s="3">
        <v>19.8</v>
      </c>
      <c r="Q200" s="6">
        <v>158.76499999999999</v>
      </c>
      <c r="R200" s="5">
        <v>333.9</v>
      </c>
      <c r="S200" s="5">
        <v>228.3</v>
      </c>
      <c r="T200" s="5">
        <v>172.2</v>
      </c>
      <c r="U200" s="5">
        <v>118</v>
      </c>
      <c r="V200" s="5">
        <v>80.8</v>
      </c>
      <c r="W200" s="5">
        <v>61.6</v>
      </c>
      <c r="X200" s="5">
        <v>41.733333333333334</v>
      </c>
      <c r="Y200" s="5">
        <v>31.8</v>
      </c>
      <c r="Z200" s="5">
        <v>22.1</v>
      </c>
      <c r="AA200" s="5">
        <v>19.8</v>
      </c>
      <c r="AB200" s="5">
        <v>158.76499999999999</v>
      </c>
    </row>
    <row r="201" spans="1:28" ht="15.75" x14ac:dyDescent="0.2">
      <c r="A201" s="3">
        <v>19</v>
      </c>
      <c r="B201" s="3" t="s">
        <v>43</v>
      </c>
      <c r="C201" s="3">
        <v>347704</v>
      </c>
      <c r="D201" s="3" t="s">
        <v>43</v>
      </c>
      <c r="E201" s="3">
        <v>500</v>
      </c>
      <c r="F201" s="4">
        <v>0.2</v>
      </c>
      <c r="G201" s="3">
        <v>274.60000000000002</v>
      </c>
      <c r="H201" s="3">
        <v>190</v>
      </c>
      <c r="I201" s="3">
        <v>145</v>
      </c>
      <c r="J201" s="3">
        <v>96.4</v>
      </c>
      <c r="K201" s="3">
        <v>69.400000000000006</v>
      </c>
      <c r="L201" s="3">
        <v>48.5</v>
      </c>
      <c r="M201" s="3">
        <v>33.299999999999997</v>
      </c>
      <c r="N201" s="3">
        <v>26.8</v>
      </c>
      <c r="O201" s="3">
        <v>19.5</v>
      </c>
      <c r="P201" s="3">
        <v>17.2</v>
      </c>
      <c r="Q201" s="6">
        <v>133.227</v>
      </c>
      <c r="R201" s="5">
        <v>274.60000000000002</v>
      </c>
      <c r="S201" s="5">
        <v>190</v>
      </c>
      <c r="T201" s="5">
        <v>144.99999999999997</v>
      </c>
      <c r="U201" s="5">
        <v>100.38333333333334</v>
      </c>
      <c r="V201" s="5">
        <v>69.400000000000006</v>
      </c>
      <c r="W201" s="5">
        <v>53.050000000000004</v>
      </c>
      <c r="X201" s="5">
        <v>36.033333333333339</v>
      </c>
      <c r="Y201" s="5">
        <v>27.525000000000002</v>
      </c>
      <c r="Z201" s="5">
        <v>19.5</v>
      </c>
      <c r="AA201" s="5">
        <v>17.2</v>
      </c>
      <c r="AB201" s="5">
        <v>133.227</v>
      </c>
    </row>
    <row r="202" spans="1:28" ht="15.75" x14ac:dyDescent="0.2">
      <c r="A202" s="3">
        <v>19</v>
      </c>
      <c r="B202" s="3" t="s">
        <v>43</v>
      </c>
      <c r="C202" s="3">
        <v>347704</v>
      </c>
      <c r="D202" s="3" t="s">
        <v>43</v>
      </c>
      <c r="E202" s="3">
        <v>200</v>
      </c>
      <c r="F202" s="4">
        <v>0.5</v>
      </c>
      <c r="G202" s="3">
        <v>207.8</v>
      </c>
      <c r="H202" s="3">
        <v>146.19999999999999</v>
      </c>
      <c r="I202" s="3">
        <v>113.2</v>
      </c>
      <c r="J202" s="3">
        <v>76.8</v>
      </c>
      <c r="K202" s="3">
        <v>55.6</v>
      </c>
      <c r="L202" s="3">
        <v>39.799999999999997</v>
      </c>
      <c r="M202" s="3">
        <v>27.7</v>
      </c>
      <c r="N202" s="3">
        <v>22.2</v>
      </c>
      <c r="O202" s="3">
        <v>16.2</v>
      </c>
      <c r="P202" s="3">
        <v>14</v>
      </c>
      <c r="Q202" s="6">
        <v>103.282</v>
      </c>
      <c r="R202" s="5">
        <v>207.8</v>
      </c>
      <c r="S202" s="5">
        <v>146.19999999999999</v>
      </c>
      <c r="T202" s="5">
        <v>113.2</v>
      </c>
      <c r="U202" s="5">
        <v>76.8</v>
      </c>
      <c r="V202" s="5">
        <v>55.599999999999987</v>
      </c>
      <c r="W202" s="5">
        <v>42.699999999999996</v>
      </c>
      <c r="X202" s="5">
        <v>28.675000000000001</v>
      </c>
      <c r="Y202" s="5">
        <v>22.2</v>
      </c>
      <c r="Z202" s="5">
        <v>16.199999999999996</v>
      </c>
      <c r="AA202" s="5">
        <v>14</v>
      </c>
      <c r="AB202" s="5">
        <v>103.282</v>
      </c>
    </row>
    <row r="203" spans="1:28" ht="15.75" x14ac:dyDescent="0.2">
      <c r="A203" s="3">
        <v>19</v>
      </c>
      <c r="B203" s="3" t="s">
        <v>43</v>
      </c>
      <c r="C203" s="3">
        <v>347704</v>
      </c>
      <c r="D203" s="3" t="s">
        <v>43</v>
      </c>
      <c r="E203" s="3">
        <v>100</v>
      </c>
      <c r="F203" s="4">
        <v>1</v>
      </c>
      <c r="G203" s="3">
        <v>165.1</v>
      </c>
      <c r="H203" s="3">
        <v>117.6</v>
      </c>
      <c r="I203" s="3">
        <v>92.1</v>
      </c>
      <c r="J203" s="3">
        <v>63.5</v>
      </c>
      <c r="K203" s="3">
        <v>46.2</v>
      </c>
      <c r="L203" s="3">
        <v>33.700000000000003</v>
      </c>
      <c r="M203" s="3">
        <v>23.6</v>
      </c>
      <c r="N203" s="3">
        <v>18.899999999999999</v>
      </c>
      <c r="O203" s="3">
        <v>13.8</v>
      </c>
      <c r="P203" s="3">
        <v>11.8</v>
      </c>
      <c r="Q203" s="6">
        <v>83.393999999999991</v>
      </c>
      <c r="R203" s="5">
        <v>165.1</v>
      </c>
      <c r="S203" s="5">
        <v>117.6</v>
      </c>
      <c r="T203" s="5">
        <v>92.1</v>
      </c>
      <c r="U203" s="5">
        <v>63.5</v>
      </c>
      <c r="V203" s="5">
        <v>46.2</v>
      </c>
      <c r="W203" s="5">
        <v>35.025000000000006</v>
      </c>
      <c r="X203" s="5">
        <v>23.600000000000005</v>
      </c>
      <c r="Y203" s="5">
        <v>18.899999999999999</v>
      </c>
      <c r="Z203" s="5">
        <v>13.8</v>
      </c>
      <c r="AA203" s="5">
        <v>11.8</v>
      </c>
      <c r="AB203" s="5">
        <v>83.393999999999991</v>
      </c>
    </row>
    <row r="204" spans="1:28" ht="15.75" x14ac:dyDescent="0.2">
      <c r="A204" s="3">
        <v>19</v>
      </c>
      <c r="B204" s="3" t="s">
        <v>43</v>
      </c>
      <c r="C204" s="3">
        <v>347704</v>
      </c>
      <c r="D204" s="3" t="s">
        <v>43</v>
      </c>
      <c r="E204" s="3">
        <v>50</v>
      </c>
      <c r="F204" s="4">
        <v>2</v>
      </c>
      <c r="G204" s="3">
        <v>128.4</v>
      </c>
      <c r="H204" s="3">
        <v>92.6</v>
      </c>
      <c r="I204" s="3">
        <v>73.3</v>
      </c>
      <c r="J204" s="3">
        <v>51.3</v>
      </c>
      <c r="K204" s="3">
        <v>37.5</v>
      </c>
      <c r="L204" s="3">
        <v>27.9</v>
      </c>
      <c r="M204" s="3">
        <v>19.8</v>
      </c>
      <c r="N204" s="3">
        <v>15.7</v>
      </c>
      <c r="O204" s="3">
        <v>11.5</v>
      </c>
      <c r="P204" s="3">
        <v>9.6999999999999993</v>
      </c>
      <c r="Q204" s="6">
        <v>65.652999999999992</v>
      </c>
      <c r="R204" s="5">
        <v>128.40000000000003</v>
      </c>
      <c r="S204" s="5">
        <v>92.6</v>
      </c>
      <c r="T204" s="5">
        <v>73.3</v>
      </c>
      <c r="U204" s="5">
        <v>51.3</v>
      </c>
      <c r="V204" s="5">
        <v>37.5</v>
      </c>
      <c r="W204" s="5">
        <v>28.912500000000001</v>
      </c>
      <c r="X204" s="5">
        <v>19.800000000000004</v>
      </c>
      <c r="Y204" s="5">
        <v>15.7</v>
      </c>
      <c r="Z204" s="5">
        <v>11.5</v>
      </c>
      <c r="AA204" s="5">
        <v>9.6999999999999993</v>
      </c>
      <c r="AB204" s="5">
        <v>65.652999999999992</v>
      </c>
    </row>
    <row r="205" spans="1:28" ht="15.75" x14ac:dyDescent="0.2">
      <c r="A205" s="3">
        <v>19</v>
      </c>
      <c r="B205" s="3" t="s">
        <v>43</v>
      </c>
      <c r="C205" s="3">
        <v>347704</v>
      </c>
      <c r="D205" s="3" t="s">
        <v>43</v>
      </c>
      <c r="E205" s="3">
        <v>25</v>
      </c>
      <c r="F205" s="4">
        <v>4</v>
      </c>
      <c r="G205" s="3">
        <v>97.1</v>
      </c>
      <c r="H205" s="3">
        <v>70.8</v>
      </c>
      <c r="I205" s="3">
        <v>56.7</v>
      </c>
      <c r="J205" s="3">
        <v>40.4</v>
      </c>
      <c r="K205" s="3">
        <v>29.6</v>
      </c>
      <c r="L205" s="3">
        <v>22.5</v>
      </c>
      <c r="M205" s="3">
        <v>16.100000000000001</v>
      </c>
      <c r="N205" s="3">
        <v>12.8</v>
      </c>
      <c r="O205" s="3">
        <v>9.4</v>
      </c>
      <c r="P205" s="3">
        <v>7.8</v>
      </c>
      <c r="Q205" s="6">
        <v>50.05899999999999</v>
      </c>
      <c r="R205" s="5">
        <v>97.09999999999998</v>
      </c>
      <c r="S205" s="5">
        <v>70.8</v>
      </c>
      <c r="T205" s="5">
        <v>56.70000000000001</v>
      </c>
      <c r="U205" s="5">
        <v>40.4</v>
      </c>
      <c r="V205" s="5">
        <v>29.6</v>
      </c>
      <c r="W205" s="5">
        <v>22.5</v>
      </c>
      <c r="X205" s="5">
        <v>16.100000000000001</v>
      </c>
      <c r="Y205" s="5">
        <v>12.8</v>
      </c>
      <c r="Z205" s="5">
        <v>9.4000000000000021</v>
      </c>
      <c r="AA205" s="5">
        <v>7.8000000000000007</v>
      </c>
      <c r="AB205" s="5">
        <v>50.05899999999999</v>
      </c>
    </row>
    <row r="206" spans="1:28" ht="15.75" x14ac:dyDescent="0.2">
      <c r="A206" s="3">
        <v>19</v>
      </c>
      <c r="B206" s="3" t="s">
        <v>43</v>
      </c>
      <c r="C206" s="3">
        <v>347704</v>
      </c>
      <c r="D206" s="3" t="s">
        <v>43</v>
      </c>
      <c r="E206" s="3">
        <v>20</v>
      </c>
      <c r="F206" s="4">
        <v>5</v>
      </c>
      <c r="G206" s="3">
        <v>88</v>
      </c>
      <c r="H206" s="3">
        <v>64.5</v>
      </c>
      <c r="I206" s="3">
        <v>51.8</v>
      </c>
      <c r="J206" s="3">
        <v>37.1</v>
      </c>
      <c r="K206" s="3">
        <v>27.2</v>
      </c>
      <c r="L206" s="3">
        <v>20.8</v>
      </c>
      <c r="M206" s="3">
        <v>14.9</v>
      </c>
      <c r="N206" s="3">
        <v>11.8</v>
      </c>
      <c r="O206" s="3">
        <v>8.6999999999999993</v>
      </c>
      <c r="P206" s="3">
        <v>7.2</v>
      </c>
      <c r="Q206" s="6">
        <v>45.538999999999994</v>
      </c>
      <c r="R206" s="5">
        <v>88</v>
      </c>
      <c r="S206" s="5">
        <v>64.5</v>
      </c>
      <c r="T206" s="5">
        <v>51.8</v>
      </c>
      <c r="U206" s="5">
        <v>37.1</v>
      </c>
      <c r="V206" s="5">
        <v>27.2</v>
      </c>
      <c r="W206" s="5">
        <v>20.8</v>
      </c>
      <c r="X206" s="5">
        <v>14.9</v>
      </c>
      <c r="Y206" s="5">
        <v>11.8</v>
      </c>
      <c r="Z206" s="5">
        <v>8.6999999999999993</v>
      </c>
      <c r="AA206" s="5">
        <v>7.2</v>
      </c>
      <c r="AB206" s="5">
        <v>45.538999999999994</v>
      </c>
    </row>
    <row r="207" spans="1:28" ht="15.75" x14ac:dyDescent="0.2">
      <c r="A207" s="3">
        <v>19</v>
      </c>
      <c r="B207" s="3" t="s">
        <v>43</v>
      </c>
      <c r="C207" s="3">
        <v>347704</v>
      </c>
      <c r="D207" s="3" t="s">
        <v>43</v>
      </c>
      <c r="E207" s="3">
        <v>10</v>
      </c>
      <c r="F207" s="4">
        <v>10</v>
      </c>
      <c r="G207" s="3">
        <v>62.9</v>
      </c>
      <c r="H207" s="3">
        <v>46.7</v>
      </c>
      <c r="I207" s="3">
        <v>37.9</v>
      </c>
      <c r="J207" s="3">
        <v>27.6</v>
      </c>
      <c r="K207" s="3">
        <v>20.3</v>
      </c>
      <c r="L207" s="3">
        <v>15.8</v>
      </c>
      <c r="M207" s="3">
        <v>11.5</v>
      </c>
      <c r="N207" s="3">
        <v>9.1</v>
      </c>
      <c r="O207" s="3">
        <v>6.7</v>
      </c>
      <c r="P207" s="3">
        <v>5.4</v>
      </c>
      <c r="Q207" s="6">
        <v>32.543999999999997</v>
      </c>
      <c r="R207" s="5">
        <v>62.9</v>
      </c>
      <c r="S207" s="5">
        <v>46.7</v>
      </c>
      <c r="T207" s="5">
        <v>37.9</v>
      </c>
      <c r="U207" s="5">
        <v>27.6</v>
      </c>
      <c r="V207" s="5">
        <v>20.3</v>
      </c>
      <c r="W207" s="5">
        <v>15.800000000000002</v>
      </c>
      <c r="X207" s="5">
        <v>11.5</v>
      </c>
      <c r="Y207" s="5">
        <v>9.1</v>
      </c>
      <c r="Z207" s="5">
        <v>6.6999999999999984</v>
      </c>
      <c r="AA207" s="5">
        <v>5.4</v>
      </c>
      <c r="AB207" s="5">
        <v>32.543999999999997</v>
      </c>
    </row>
    <row r="208" spans="1:28" ht="15.75" x14ac:dyDescent="0.2">
      <c r="A208" s="3">
        <v>19</v>
      </c>
      <c r="B208" s="3" t="s">
        <v>43</v>
      </c>
      <c r="C208" s="3">
        <v>347704</v>
      </c>
      <c r="D208" s="3" t="s">
        <v>43</v>
      </c>
      <c r="E208" s="3">
        <v>5</v>
      </c>
      <c r="F208" s="4">
        <v>20</v>
      </c>
      <c r="G208" s="3">
        <v>41.9</v>
      </c>
      <c r="H208" s="3">
        <v>31.5</v>
      </c>
      <c r="I208" s="3">
        <v>25.7</v>
      </c>
      <c r="J208" s="3">
        <v>19.100000000000001</v>
      </c>
      <c r="K208" s="3">
        <v>14.1</v>
      </c>
      <c r="L208" s="3">
        <v>11.3</v>
      </c>
      <c r="M208" s="3">
        <v>8.1999999999999993</v>
      </c>
      <c r="N208" s="3">
        <v>6.5</v>
      </c>
      <c r="O208" s="3">
        <v>4.8</v>
      </c>
      <c r="P208" s="3">
        <v>3.8</v>
      </c>
      <c r="Q208" s="6">
        <v>21.47</v>
      </c>
      <c r="R208" s="5">
        <v>41.9</v>
      </c>
      <c r="S208" s="5">
        <v>31.5</v>
      </c>
      <c r="T208" s="5">
        <v>25.7</v>
      </c>
      <c r="U208" s="5">
        <v>19.100000000000001</v>
      </c>
      <c r="V208" s="5">
        <v>14.1</v>
      </c>
      <c r="W208" s="5">
        <v>11.3</v>
      </c>
      <c r="X208" s="5">
        <v>8.1999999999999993</v>
      </c>
      <c r="Y208" s="5">
        <v>6.5</v>
      </c>
      <c r="Z208" s="5">
        <v>4.8</v>
      </c>
      <c r="AA208" s="5">
        <v>3.7999999999999994</v>
      </c>
      <c r="AB208" s="5">
        <v>21.47</v>
      </c>
    </row>
    <row r="209" spans="1:28" ht="15.75" x14ac:dyDescent="0.2">
      <c r="A209" s="3">
        <v>19</v>
      </c>
      <c r="B209" s="3" t="s">
        <v>43</v>
      </c>
      <c r="C209" s="3">
        <v>347704</v>
      </c>
      <c r="D209" s="3" t="s">
        <v>43</v>
      </c>
      <c r="E209" s="3">
        <v>2</v>
      </c>
      <c r="F209" s="4">
        <v>50</v>
      </c>
      <c r="G209" s="3">
        <v>19.2</v>
      </c>
      <c r="H209" s="3">
        <v>14.6</v>
      </c>
      <c r="I209" s="3">
        <v>12.1</v>
      </c>
      <c r="J209" s="3">
        <v>9.1999999999999993</v>
      </c>
      <c r="K209" s="3">
        <v>6.8</v>
      </c>
      <c r="L209" s="3">
        <v>5.6</v>
      </c>
      <c r="M209" s="3">
        <v>4.2</v>
      </c>
      <c r="N209" s="3">
        <v>3.3</v>
      </c>
      <c r="O209" s="3">
        <v>2.4</v>
      </c>
      <c r="P209" s="3">
        <v>1.9</v>
      </c>
      <c r="Q209" s="6">
        <v>9.3789999999999996</v>
      </c>
      <c r="R209" s="5">
        <v>19.2</v>
      </c>
      <c r="S209" s="5">
        <v>14.6</v>
      </c>
      <c r="T209" s="5">
        <v>12.1</v>
      </c>
      <c r="U209" s="5">
        <v>9.1999999999999993</v>
      </c>
      <c r="V209" s="5">
        <v>6.8</v>
      </c>
      <c r="W209" s="5">
        <v>5.6</v>
      </c>
      <c r="X209" s="5">
        <v>4.2000000000000011</v>
      </c>
      <c r="Y209" s="5">
        <v>3.3</v>
      </c>
      <c r="Z209" s="5">
        <v>2.4</v>
      </c>
      <c r="AA209" s="5">
        <v>1.8999999999999997</v>
      </c>
      <c r="AB209" s="5">
        <v>9.3789999999999996</v>
      </c>
    </row>
    <row r="210" spans="1:28" ht="15.75" x14ac:dyDescent="0.2">
      <c r="A210" s="3">
        <v>19</v>
      </c>
      <c r="B210" s="3" t="s">
        <v>43</v>
      </c>
      <c r="C210" s="3">
        <v>347704</v>
      </c>
      <c r="D210" s="3" t="s">
        <v>43</v>
      </c>
      <c r="E210" s="3">
        <v>1.01</v>
      </c>
      <c r="F210" s="7">
        <v>99</v>
      </c>
      <c r="G210" s="3">
        <v>2.2000000000000002</v>
      </c>
      <c r="H210" s="3">
        <v>1.7</v>
      </c>
      <c r="I210" s="3">
        <v>1.3</v>
      </c>
      <c r="J210" s="3">
        <v>1</v>
      </c>
      <c r="K210" s="3">
        <v>0.7</v>
      </c>
      <c r="L210" s="3">
        <v>0.6</v>
      </c>
      <c r="M210" s="3">
        <v>0.4</v>
      </c>
      <c r="N210" s="3">
        <v>0.4</v>
      </c>
      <c r="O210" s="3">
        <v>0.2</v>
      </c>
      <c r="P210" s="3">
        <v>0.2</v>
      </c>
      <c r="Q210" s="6">
        <v>0.79099999999999993</v>
      </c>
      <c r="R210" s="5">
        <v>2.2000000000000002</v>
      </c>
      <c r="S210" s="5">
        <v>1.7</v>
      </c>
      <c r="T210" s="5">
        <v>1.3</v>
      </c>
      <c r="U210" s="5">
        <v>1</v>
      </c>
      <c r="V210" s="5">
        <v>0.69999999999999984</v>
      </c>
      <c r="W210" s="5">
        <v>0.6</v>
      </c>
      <c r="X210" s="5">
        <v>0.5</v>
      </c>
      <c r="Y210" s="5">
        <v>0.4</v>
      </c>
      <c r="Z210" s="5">
        <v>0.30000000000000004</v>
      </c>
      <c r="AA210" s="5">
        <v>0.47500000000000003</v>
      </c>
      <c r="AB210" s="5">
        <v>0.79099999999999993</v>
      </c>
    </row>
    <row r="211" spans="1:28" ht="15.75" x14ac:dyDescent="0.2">
      <c r="A211" s="3"/>
      <c r="B211" s="3"/>
      <c r="C211" s="3">
        <v>310552</v>
      </c>
      <c r="D211" s="3" t="s">
        <v>1</v>
      </c>
      <c r="E211" s="3">
        <v>1000</v>
      </c>
      <c r="F211" s="4">
        <v>0.1</v>
      </c>
      <c r="G211" s="3">
        <v>140.4</v>
      </c>
      <c r="H211" s="3">
        <v>107.5</v>
      </c>
      <c r="I211" s="3">
        <v>87.5</v>
      </c>
      <c r="J211" s="3">
        <v>71.3</v>
      </c>
      <c r="K211" s="3">
        <v>68.599999999999994</v>
      </c>
      <c r="L211" s="3">
        <v>67.099999999999994</v>
      </c>
      <c r="M211" s="3">
        <v>50.6</v>
      </c>
      <c r="N211" s="3">
        <v>37.799999999999997</v>
      </c>
      <c r="O211" s="3">
        <v>23.7</v>
      </c>
      <c r="P211" s="3">
        <v>17.2</v>
      </c>
      <c r="Q211" s="6">
        <v>126.67299999999999</v>
      </c>
    </row>
    <row r="212" spans="1:28" ht="15.75" x14ac:dyDescent="0.2">
      <c r="A212" s="3"/>
      <c r="B212" s="3"/>
      <c r="C212" s="3">
        <v>310552</v>
      </c>
      <c r="D212" s="3" t="s">
        <v>1</v>
      </c>
      <c r="E212" s="3">
        <v>500</v>
      </c>
      <c r="F212" s="4">
        <v>0.2</v>
      </c>
      <c r="G212" s="3">
        <v>128.6</v>
      </c>
      <c r="H212" s="3">
        <v>98.4</v>
      </c>
      <c r="I212" s="3">
        <v>80</v>
      </c>
      <c r="J212" s="3">
        <v>64.5</v>
      </c>
      <c r="K212" s="3">
        <v>60.2</v>
      </c>
      <c r="L212" s="3">
        <v>57.2</v>
      </c>
      <c r="M212" s="3">
        <v>43</v>
      </c>
      <c r="N212" s="3">
        <v>32.5</v>
      </c>
      <c r="O212" s="3">
        <v>20.8</v>
      </c>
      <c r="P212" s="3">
        <v>15.4</v>
      </c>
      <c r="Q212" s="6">
        <v>117.29399999999998</v>
      </c>
    </row>
    <row r="213" spans="1:28" ht="15.75" x14ac:dyDescent="0.2">
      <c r="A213" s="3"/>
      <c r="B213" s="3"/>
      <c r="C213" s="3">
        <v>310552</v>
      </c>
      <c r="D213" s="3" t="s">
        <v>1</v>
      </c>
      <c r="E213" s="3">
        <v>200</v>
      </c>
      <c r="F213" s="4">
        <v>0.5</v>
      </c>
      <c r="G213" s="3">
        <v>113.6</v>
      </c>
      <c r="H213" s="3">
        <v>86.8</v>
      </c>
      <c r="I213" s="3">
        <v>70.5</v>
      </c>
      <c r="J213" s="3">
        <v>56</v>
      </c>
      <c r="K213" s="3">
        <v>50.3</v>
      </c>
      <c r="L213" s="3">
        <v>46</v>
      </c>
      <c r="M213" s="3">
        <v>34.5</v>
      </c>
      <c r="N213" s="3">
        <v>26.5</v>
      </c>
      <c r="O213" s="3">
        <v>17.5</v>
      </c>
      <c r="P213" s="3">
        <v>13.2</v>
      </c>
      <c r="Q213" s="6">
        <v>105.42899999999999</v>
      </c>
    </row>
    <row r="214" spans="1:28" ht="15.75" x14ac:dyDescent="0.2">
      <c r="A214" s="3"/>
      <c r="B214" s="3"/>
      <c r="C214" s="3">
        <v>310552</v>
      </c>
      <c r="D214" s="3" t="s">
        <v>1</v>
      </c>
      <c r="E214" s="3">
        <v>100</v>
      </c>
      <c r="F214" s="4">
        <v>1</v>
      </c>
      <c r="G214" s="3">
        <v>102.6</v>
      </c>
      <c r="H214" s="3">
        <v>78.400000000000006</v>
      </c>
      <c r="I214" s="3">
        <v>63.6</v>
      </c>
      <c r="J214" s="3">
        <v>50.1</v>
      </c>
      <c r="K214" s="3">
        <v>43.6</v>
      </c>
      <c r="L214" s="3">
        <v>38.799999999999997</v>
      </c>
      <c r="M214" s="3">
        <v>29</v>
      </c>
      <c r="N214" s="3">
        <v>22.6</v>
      </c>
      <c r="O214" s="3">
        <v>15.3</v>
      </c>
      <c r="P214" s="3">
        <v>11.7</v>
      </c>
      <c r="Q214" s="6">
        <v>97.179999999999993</v>
      </c>
    </row>
    <row r="215" spans="1:28" ht="15.75" x14ac:dyDescent="0.2">
      <c r="A215" s="3"/>
      <c r="B215" s="3"/>
      <c r="C215" s="3">
        <v>310552</v>
      </c>
      <c r="D215" s="3" t="s">
        <v>1</v>
      </c>
      <c r="E215" s="3">
        <v>50</v>
      </c>
      <c r="F215" s="4">
        <v>2</v>
      </c>
      <c r="G215" s="3">
        <v>91.9</v>
      </c>
      <c r="H215" s="3">
        <v>70.2</v>
      </c>
      <c r="I215" s="3">
        <v>56.9</v>
      </c>
      <c r="J215" s="3">
        <v>44.4</v>
      </c>
      <c r="K215" s="3">
        <v>37.5</v>
      </c>
      <c r="L215" s="3">
        <v>32.5</v>
      </c>
      <c r="M215" s="3">
        <v>24.3</v>
      </c>
      <c r="N215" s="3">
        <v>19.2</v>
      </c>
      <c r="O215" s="3">
        <v>13.3</v>
      </c>
      <c r="P215" s="3">
        <v>10.4</v>
      </c>
      <c r="Q215" s="6">
        <v>88.366</v>
      </c>
    </row>
    <row r="216" spans="1:28" ht="15.75" x14ac:dyDescent="0.2">
      <c r="A216" s="3"/>
      <c r="B216" s="3"/>
      <c r="C216" s="3">
        <v>310552</v>
      </c>
      <c r="D216" s="3" t="s">
        <v>1</v>
      </c>
      <c r="E216" s="3">
        <v>25</v>
      </c>
      <c r="F216" s="4">
        <v>4</v>
      </c>
      <c r="G216" s="3">
        <v>81.3</v>
      </c>
      <c r="H216" s="3">
        <v>62.1</v>
      </c>
      <c r="I216" s="3">
        <v>50.3</v>
      </c>
      <c r="J216" s="3">
        <v>39</v>
      </c>
      <c r="K216" s="3">
        <v>32</v>
      </c>
      <c r="L216" s="3">
        <v>27.1</v>
      </c>
      <c r="M216" s="3">
        <v>20.3</v>
      </c>
      <c r="N216" s="3">
        <v>16.2</v>
      </c>
      <c r="O216" s="3">
        <v>11.5</v>
      </c>
      <c r="P216" s="3">
        <v>9.1999999999999993</v>
      </c>
      <c r="Q216" s="6">
        <v>80.003999999999991</v>
      </c>
    </row>
    <row r="217" spans="1:28" ht="15.75" x14ac:dyDescent="0.2">
      <c r="A217" s="3"/>
      <c r="B217" s="3"/>
      <c r="C217" s="3">
        <v>310552</v>
      </c>
      <c r="D217" s="3" t="s">
        <v>1</v>
      </c>
      <c r="E217" s="3">
        <v>20</v>
      </c>
      <c r="F217" s="4">
        <v>5</v>
      </c>
      <c r="G217" s="3">
        <v>78</v>
      </c>
      <c r="H217" s="3">
        <v>59.6</v>
      </c>
      <c r="I217" s="3">
        <v>48.3</v>
      </c>
      <c r="J217" s="3">
        <v>37.299999999999997</v>
      </c>
      <c r="K217" s="3">
        <v>30.3</v>
      </c>
      <c r="L217" s="3">
        <v>25.5</v>
      </c>
      <c r="M217" s="3">
        <v>19.100000000000001</v>
      </c>
      <c r="N217" s="3">
        <v>15.3</v>
      </c>
      <c r="O217" s="3">
        <v>10.9</v>
      </c>
      <c r="P217" s="3">
        <v>8.8000000000000007</v>
      </c>
      <c r="Q217" s="6">
        <v>77.404999999999987</v>
      </c>
    </row>
    <row r="218" spans="1:28" ht="15.75" x14ac:dyDescent="0.2">
      <c r="A218" s="3"/>
      <c r="B218" s="3"/>
      <c r="C218" s="3">
        <v>310552</v>
      </c>
      <c r="D218" s="3" t="s">
        <v>1</v>
      </c>
      <c r="E218" s="3">
        <v>10</v>
      </c>
      <c r="F218" s="4">
        <v>10</v>
      </c>
      <c r="G218" s="3">
        <v>67.5</v>
      </c>
      <c r="H218" s="3">
        <v>51.6</v>
      </c>
      <c r="I218" s="3">
        <v>41.8</v>
      </c>
      <c r="J218" s="3">
        <v>32.1</v>
      </c>
      <c r="K218" s="3">
        <v>25.3</v>
      </c>
      <c r="L218" s="3">
        <v>20.9</v>
      </c>
      <c r="M218" s="3">
        <v>15.7</v>
      </c>
      <c r="N218" s="3">
        <v>12.7</v>
      </c>
      <c r="O218" s="3">
        <v>9.3000000000000007</v>
      </c>
      <c r="P218" s="3">
        <v>7.7</v>
      </c>
      <c r="Q218" s="6">
        <v>69.268999999999991</v>
      </c>
    </row>
    <row r="219" spans="1:28" ht="15.75" x14ac:dyDescent="0.2">
      <c r="A219" s="3"/>
      <c r="B219" s="3"/>
      <c r="C219" s="3">
        <v>310552</v>
      </c>
      <c r="D219" s="3" t="s">
        <v>1</v>
      </c>
      <c r="E219" s="3">
        <v>5</v>
      </c>
      <c r="F219" s="4">
        <v>20</v>
      </c>
      <c r="G219" s="3">
        <v>56.8</v>
      </c>
      <c r="H219" s="3">
        <v>43.4</v>
      </c>
      <c r="I219" s="3">
        <v>35.299999999999997</v>
      </c>
      <c r="J219" s="3">
        <v>26.9</v>
      </c>
      <c r="K219" s="3">
        <v>20.7</v>
      </c>
      <c r="L219" s="3">
        <v>16.8</v>
      </c>
      <c r="M219" s="3">
        <v>12.7</v>
      </c>
      <c r="N219" s="3">
        <v>10.4</v>
      </c>
      <c r="O219" s="3">
        <v>7.9</v>
      </c>
      <c r="P219" s="3">
        <v>6.6</v>
      </c>
      <c r="Q219" s="6">
        <v>60.79399999999999</v>
      </c>
    </row>
    <row r="220" spans="1:28" ht="15.75" x14ac:dyDescent="0.2">
      <c r="A220" s="3"/>
      <c r="B220" s="3"/>
      <c r="C220" s="3">
        <v>310552</v>
      </c>
      <c r="D220" s="3" t="s">
        <v>1</v>
      </c>
      <c r="E220" s="3">
        <v>2</v>
      </c>
      <c r="F220" s="4">
        <v>50</v>
      </c>
      <c r="G220" s="3">
        <v>41</v>
      </c>
      <c r="H220" s="3">
        <v>31.4</v>
      </c>
      <c r="I220" s="3">
        <v>25.7</v>
      </c>
      <c r="J220" s="3">
        <v>19.7</v>
      </c>
      <c r="K220" s="3">
        <v>14.6</v>
      </c>
      <c r="L220" s="3">
        <v>11.8</v>
      </c>
      <c r="M220" s="3">
        <v>9.1</v>
      </c>
      <c r="N220" s="3">
        <v>7.6</v>
      </c>
      <c r="O220" s="3">
        <v>6</v>
      </c>
      <c r="P220" s="3">
        <v>5.2</v>
      </c>
      <c r="Q220" s="6">
        <v>48.36399999999999</v>
      </c>
    </row>
    <row r="221" spans="1:28" ht="15.75" x14ac:dyDescent="0.2">
      <c r="A221" s="3"/>
      <c r="B221" s="3"/>
      <c r="C221" s="3">
        <v>310552</v>
      </c>
      <c r="D221" s="3" t="s">
        <v>1</v>
      </c>
      <c r="E221" s="3">
        <v>1.01</v>
      </c>
      <c r="F221" s="7">
        <v>99</v>
      </c>
      <c r="G221" s="3">
        <v>17.399999999999999</v>
      </c>
      <c r="H221" s="3">
        <v>13.5</v>
      </c>
      <c r="I221" s="3">
        <v>11.4</v>
      </c>
      <c r="J221" s="3">
        <v>9.5</v>
      </c>
      <c r="K221" s="3">
        <v>7.3</v>
      </c>
      <c r="L221" s="3">
        <v>6.6</v>
      </c>
      <c r="M221" s="3">
        <v>5.4</v>
      </c>
      <c r="N221" s="3">
        <v>4.7</v>
      </c>
      <c r="O221" s="3">
        <v>4</v>
      </c>
      <c r="P221" s="3">
        <v>3.5</v>
      </c>
      <c r="Q221" s="6">
        <v>28.927999999999997</v>
      </c>
    </row>
    <row r="222" spans="1:28" ht="15.75" x14ac:dyDescent="0.2">
      <c r="A222" s="3"/>
      <c r="B222" s="3"/>
      <c r="C222" s="3">
        <v>110695</v>
      </c>
      <c r="D222" s="3" t="s">
        <v>10</v>
      </c>
      <c r="E222" s="3">
        <v>1000</v>
      </c>
      <c r="F222" s="4">
        <v>0.1</v>
      </c>
      <c r="G222" s="3">
        <v>293</v>
      </c>
      <c r="H222" s="3">
        <v>220.6</v>
      </c>
      <c r="I222" s="3">
        <v>172.4</v>
      </c>
      <c r="J222" s="3">
        <v>120.2</v>
      </c>
      <c r="K222" s="3">
        <v>109.8</v>
      </c>
      <c r="L222" s="3">
        <v>89</v>
      </c>
      <c r="M222" s="3">
        <v>68.400000000000006</v>
      </c>
      <c r="N222" s="3">
        <v>52.2</v>
      </c>
      <c r="O222" s="3">
        <v>30.5</v>
      </c>
      <c r="P222" s="3">
        <v>24.6</v>
      </c>
      <c r="Q222" s="6">
        <v>201.72</v>
      </c>
    </row>
    <row r="223" spans="1:28" ht="15.75" x14ac:dyDescent="0.2">
      <c r="A223" s="3"/>
      <c r="B223" s="3"/>
      <c r="C223" s="3">
        <v>110695</v>
      </c>
      <c r="D223" s="3" t="s">
        <v>10</v>
      </c>
      <c r="E223" s="3">
        <v>500</v>
      </c>
      <c r="F223" s="4">
        <v>0.2</v>
      </c>
      <c r="G223" s="3">
        <v>259.39999999999998</v>
      </c>
      <c r="H223" s="3">
        <v>197.1</v>
      </c>
      <c r="I223" s="3">
        <v>155.6</v>
      </c>
      <c r="J223" s="3">
        <v>109.7</v>
      </c>
      <c r="K223" s="3">
        <v>97.9</v>
      </c>
      <c r="L223" s="3">
        <v>79.400000000000006</v>
      </c>
      <c r="M223" s="3">
        <v>60.8</v>
      </c>
      <c r="N223" s="3">
        <v>46.9</v>
      </c>
      <c r="O223" s="3">
        <v>28.5</v>
      </c>
      <c r="P223" s="3">
        <v>22.9</v>
      </c>
      <c r="Q223" s="6">
        <v>183.72</v>
      </c>
    </row>
    <row r="224" spans="1:28" ht="15.75" x14ac:dyDescent="0.2">
      <c r="A224" s="3"/>
      <c r="B224" s="3"/>
      <c r="C224" s="3">
        <v>110695</v>
      </c>
      <c r="D224" s="3" t="s">
        <v>10</v>
      </c>
      <c r="E224" s="3">
        <v>200</v>
      </c>
      <c r="F224" s="4">
        <v>0.5</v>
      </c>
      <c r="G224" s="3">
        <v>218.9</v>
      </c>
      <c r="H224" s="3">
        <v>168.4</v>
      </c>
      <c r="I224" s="3">
        <v>134.6</v>
      </c>
      <c r="J224" s="3">
        <v>96.4</v>
      </c>
      <c r="K224" s="3">
        <v>83.3</v>
      </c>
      <c r="L224" s="3">
        <v>67.599999999999994</v>
      </c>
      <c r="M224" s="3">
        <v>51.5</v>
      </c>
      <c r="N224" s="3">
        <v>40.299999999999997</v>
      </c>
      <c r="O224" s="3">
        <v>25.7</v>
      </c>
      <c r="P224" s="3">
        <v>20.6</v>
      </c>
      <c r="Q224" s="6">
        <v>161.63999999999999</v>
      </c>
    </row>
    <row r="225" spans="1:17" ht="15.75" x14ac:dyDescent="0.2">
      <c r="A225" s="3"/>
      <c r="B225" s="3"/>
      <c r="C225" s="3">
        <v>110695</v>
      </c>
      <c r="D225" s="3" t="s">
        <v>10</v>
      </c>
      <c r="E225" s="3">
        <v>100</v>
      </c>
      <c r="F225" s="4">
        <v>1</v>
      </c>
      <c r="G225" s="3">
        <v>191</v>
      </c>
      <c r="H225" s="3">
        <v>148.19999999999999</v>
      </c>
      <c r="I225" s="3">
        <v>119.7</v>
      </c>
      <c r="J225" s="3">
        <v>86.7</v>
      </c>
      <c r="K225" s="3">
        <v>73.2</v>
      </c>
      <c r="L225" s="3">
        <v>59.4</v>
      </c>
      <c r="M225" s="3">
        <v>45.1</v>
      </c>
      <c r="N225" s="3">
        <v>35.6</v>
      </c>
      <c r="O225" s="3">
        <v>23.5</v>
      </c>
      <c r="P225" s="3">
        <v>18.8</v>
      </c>
      <c r="Q225" s="6">
        <v>146.16</v>
      </c>
    </row>
    <row r="226" spans="1:17" ht="15.75" x14ac:dyDescent="0.2">
      <c r="A226" s="3"/>
      <c r="B226" s="3"/>
      <c r="C226" s="3">
        <v>110695</v>
      </c>
      <c r="D226" s="3" t="s">
        <v>10</v>
      </c>
      <c r="E226" s="3">
        <v>50</v>
      </c>
      <c r="F226" s="4">
        <v>2</v>
      </c>
      <c r="G226" s="3">
        <v>165.2</v>
      </c>
      <c r="H226" s="3">
        <v>129.30000000000001</v>
      </c>
      <c r="I226" s="3">
        <v>105.4</v>
      </c>
      <c r="J226" s="3">
        <v>77.2</v>
      </c>
      <c r="K226" s="3">
        <v>63.7</v>
      </c>
      <c r="L226" s="3">
        <v>51.7</v>
      </c>
      <c r="M226" s="3">
        <v>39.1</v>
      </c>
      <c r="N226" s="3">
        <v>31.2</v>
      </c>
      <c r="O226" s="3">
        <v>21.3</v>
      </c>
      <c r="P226" s="3">
        <v>17</v>
      </c>
      <c r="Q226" s="6">
        <v>131.63999999999999</v>
      </c>
    </row>
    <row r="227" spans="1:17" ht="15.75" x14ac:dyDescent="0.2">
      <c r="A227" s="3"/>
      <c r="B227" s="3"/>
      <c r="C227" s="3">
        <v>110695</v>
      </c>
      <c r="D227" s="3" t="s">
        <v>10</v>
      </c>
      <c r="E227" s="3">
        <v>25</v>
      </c>
      <c r="F227" s="4">
        <v>4</v>
      </c>
      <c r="G227" s="3">
        <v>141.19999999999999</v>
      </c>
      <c r="H227" s="3">
        <v>111.4</v>
      </c>
      <c r="I227" s="3">
        <v>91.7</v>
      </c>
      <c r="J227" s="3">
        <v>67.900000000000006</v>
      </c>
      <c r="K227" s="3">
        <v>54.7</v>
      </c>
      <c r="L227" s="3">
        <v>44.5</v>
      </c>
      <c r="M227" s="3">
        <v>33.5</v>
      </c>
      <c r="N227" s="3">
        <v>27</v>
      </c>
      <c r="O227" s="3">
        <v>19.100000000000001</v>
      </c>
      <c r="P227" s="3">
        <v>15.2</v>
      </c>
      <c r="Q227" s="6">
        <v>117.84</v>
      </c>
    </row>
    <row r="228" spans="1:17" ht="15.75" x14ac:dyDescent="0.2">
      <c r="A228" s="3"/>
      <c r="B228" s="3"/>
      <c r="C228" s="3">
        <v>110695</v>
      </c>
      <c r="D228" s="3" t="s">
        <v>10</v>
      </c>
      <c r="E228" s="3">
        <v>20</v>
      </c>
      <c r="F228" s="4">
        <v>5</v>
      </c>
      <c r="G228" s="3">
        <v>133.80000000000001</v>
      </c>
      <c r="H228" s="3">
        <v>105.9</v>
      </c>
      <c r="I228" s="3">
        <v>87.4</v>
      </c>
      <c r="J228" s="3">
        <v>65</v>
      </c>
      <c r="K228" s="3">
        <v>51.9</v>
      </c>
      <c r="L228" s="3">
        <v>42.3</v>
      </c>
      <c r="M228" s="3">
        <v>31.8</v>
      </c>
      <c r="N228" s="3">
        <v>25.6</v>
      </c>
      <c r="O228" s="3">
        <v>18.3</v>
      </c>
      <c r="P228" s="3">
        <v>14.6</v>
      </c>
      <c r="Q228" s="6">
        <v>113.52</v>
      </c>
    </row>
    <row r="229" spans="1:17" ht="15.75" x14ac:dyDescent="0.2">
      <c r="A229" s="3"/>
      <c r="B229" s="3"/>
      <c r="C229" s="3">
        <v>110695</v>
      </c>
      <c r="D229" s="3" t="s">
        <v>10</v>
      </c>
      <c r="E229" s="3">
        <v>10</v>
      </c>
      <c r="F229" s="4">
        <v>10</v>
      </c>
      <c r="G229" s="3">
        <v>111.7</v>
      </c>
      <c r="H229" s="3">
        <v>89.1</v>
      </c>
      <c r="I229" s="3">
        <v>74.2</v>
      </c>
      <c r="J229" s="3">
        <v>55.8</v>
      </c>
      <c r="K229" s="3">
        <v>43.6</v>
      </c>
      <c r="L229" s="3">
        <v>35.5</v>
      </c>
      <c r="M229" s="3">
        <v>26.6</v>
      </c>
      <c r="N229" s="3">
        <v>21.6</v>
      </c>
      <c r="O229" s="3">
        <v>15.9</v>
      </c>
      <c r="P229" s="3">
        <v>12.7</v>
      </c>
      <c r="Q229" s="6">
        <v>100.44</v>
      </c>
    </row>
    <row r="230" spans="1:17" ht="15.75" x14ac:dyDescent="0.2">
      <c r="A230" s="3"/>
      <c r="B230" s="3"/>
      <c r="C230" s="3">
        <v>110695</v>
      </c>
      <c r="D230" s="3" t="s">
        <v>10</v>
      </c>
      <c r="E230" s="3">
        <v>5</v>
      </c>
      <c r="F230" s="4">
        <v>20</v>
      </c>
      <c r="G230" s="3">
        <v>90.6</v>
      </c>
      <c r="H230" s="3">
        <v>72.8</v>
      </c>
      <c r="I230" s="3">
        <v>61.2</v>
      </c>
      <c r="J230" s="3">
        <v>46.4</v>
      </c>
      <c r="K230" s="3">
        <v>35.5</v>
      </c>
      <c r="L230" s="3">
        <v>29</v>
      </c>
      <c r="M230" s="3">
        <v>21.6</v>
      </c>
      <c r="N230" s="3">
        <v>17.7</v>
      </c>
      <c r="O230" s="3">
        <v>13.3</v>
      </c>
      <c r="P230" s="3">
        <v>10.6</v>
      </c>
      <c r="Q230" s="6">
        <v>87.6</v>
      </c>
    </row>
    <row r="231" spans="1:17" ht="15.75" x14ac:dyDescent="0.2">
      <c r="A231" s="3"/>
      <c r="B231" s="3"/>
      <c r="C231" s="3">
        <v>110695</v>
      </c>
      <c r="D231" s="3" t="s">
        <v>10</v>
      </c>
      <c r="E231" s="3">
        <v>2</v>
      </c>
      <c r="F231" s="4">
        <v>50</v>
      </c>
      <c r="G231" s="3">
        <v>62.4</v>
      </c>
      <c r="H231" s="3">
        <v>50.4</v>
      </c>
      <c r="I231" s="3">
        <v>42.7</v>
      </c>
      <c r="J231" s="3">
        <v>32.700000000000003</v>
      </c>
      <c r="K231" s="3">
        <v>24.5</v>
      </c>
      <c r="L231" s="3">
        <v>20</v>
      </c>
      <c r="M231" s="3">
        <v>14.8</v>
      </c>
      <c r="N231" s="3">
        <v>12.2</v>
      </c>
      <c r="O231" s="3">
        <v>9.3000000000000007</v>
      </c>
      <c r="P231" s="3">
        <v>7.5</v>
      </c>
      <c r="Q231" s="6">
        <v>69.72</v>
      </c>
    </row>
    <row r="232" spans="1:17" ht="15.75" x14ac:dyDescent="0.2">
      <c r="A232" s="3"/>
      <c r="B232" s="3"/>
      <c r="C232" s="3">
        <v>110695</v>
      </c>
      <c r="D232" s="3" t="s">
        <v>10</v>
      </c>
      <c r="E232" s="3">
        <v>1.01</v>
      </c>
      <c r="F232" s="7">
        <v>99</v>
      </c>
      <c r="G232" s="3">
        <v>26.4</v>
      </c>
      <c r="H232" s="3">
        <v>20.7</v>
      </c>
      <c r="I232" s="3">
        <v>17.2</v>
      </c>
      <c r="J232" s="3">
        <v>12.7</v>
      </c>
      <c r="K232" s="3">
        <v>10</v>
      </c>
      <c r="L232" s="3">
        <v>8.3000000000000007</v>
      </c>
      <c r="M232" s="3">
        <v>6</v>
      </c>
      <c r="N232" s="3">
        <v>4.8</v>
      </c>
      <c r="O232" s="3">
        <v>3</v>
      </c>
      <c r="P232" s="3">
        <v>2.6</v>
      </c>
      <c r="Q232" s="6">
        <v>45.72</v>
      </c>
    </row>
    <row r="233" spans="1:17" ht="15.75" x14ac:dyDescent="0.2">
      <c r="A233" s="3"/>
      <c r="B233" s="3"/>
      <c r="C233" s="3">
        <v>321850</v>
      </c>
      <c r="D233" s="3" t="s">
        <v>11</v>
      </c>
      <c r="E233" s="3">
        <v>1000</v>
      </c>
      <c r="F233" s="4">
        <v>0.1</v>
      </c>
      <c r="G233" s="3">
        <v>133.9</v>
      </c>
      <c r="H233" s="3">
        <v>116.6</v>
      </c>
      <c r="I233" s="3">
        <v>92.1</v>
      </c>
      <c r="J233" s="3">
        <v>69.5</v>
      </c>
      <c r="K233" s="3">
        <v>56.4</v>
      </c>
      <c r="L233" s="3">
        <v>47.3</v>
      </c>
      <c r="M233" s="3">
        <v>33.4</v>
      </c>
      <c r="N233" s="3">
        <v>24.8</v>
      </c>
      <c r="O233" s="3">
        <v>17.600000000000001</v>
      </c>
      <c r="P233" s="3">
        <v>12.5</v>
      </c>
      <c r="Q233" s="6">
        <v>99.213999999999984</v>
      </c>
    </row>
    <row r="234" spans="1:17" ht="15.75" x14ac:dyDescent="0.2">
      <c r="A234" s="3"/>
      <c r="B234" s="3"/>
      <c r="C234" s="3">
        <v>321850</v>
      </c>
      <c r="D234" s="3" t="s">
        <v>11</v>
      </c>
      <c r="E234" s="3">
        <v>500</v>
      </c>
      <c r="F234" s="4">
        <v>0.2</v>
      </c>
      <c r="G234" s="3">
        <v>123.1</v>
      </c>
      <c r="H234" s="3">
        <v>105.9</v>
      </c>
      <c r="I234" s="3">
        <v>84.3</v>
      </c>
      <c r="J234" s="3">
        <v>63.5</v>
      </c>
      <c r="K234" s="3">
        <v>50.9</v>
      </c>
      <c r="L234" s="3">
        <v>42.4</v>
      </c>
      <c r="M234" s="3">
        <v>29.9</v>
      </c>
      <c r="N234" s="3">
        <v>22.4</v>
      </c>
      <c r="O234" s="3">
        <v>16</v>
      </c>
      <c r="P234" s="3">
        <v>11.6</v>
      </c>
      <c r="Q234" s="6">
        <v>91.529999999999987</v>
      </c>
    </row>
    <row r="235" spans="1:17" ht="15.75" x14ac:dyDescent="0.2">
      <c r="A235" s="3"/>
      <c r="B235" s="3"/>
      <c r="C235" s="3">
        <v>321850</v>
      </c>
      <c r="D235" s="3" t="s">
        <v>11</v>
      </c>
      <c r="E235" s="3">
        <v>200</v>
      </c>
      <c r="F235" s="4">
        <v>0.5</v>
      </c>
      <c r="G235" s="3">
        <v>109.2</v>
      </c>
      <c r="H235" s="3">
        <v>92.5</v>
      </c>
      <c r="I235" s="3">
        <v>74.2</v>
      </c>
      <c r="J235" s="3">
        <v>55.9</v>
      </c>
      <c r="K235" s="3">
        <v>44.1</v>
      </c>
      <c r="L235" s="3">
        <v>36.299999999999997</v>
      </c>
      <c r="M235" s="3">
        <v>25.7</v>
      </c>
      <c r="N235" s="3">
        <v>19.5</v>
      </c>
      <c r="O235" s="3">
        <v>14.1</v>
      </c>
      <c r="P235" s="3">
        <v>10.4</v>
      </c>
      <c r="Q235" s="6">
        <v>81.698999999999984</v>
      </c>
    </row>
    <row r="236" spans="1:17" ht="15.75" x14ac:dyDescent="0.2">
      <c r="A236" s="3"/>
      <c r="B236" s="3"/>
      <c r="C236" s="3">
        <v>321850</v>
      </c>
      <c r="D236" s="3" t="s">
        <v>11</v>
      </c>
      <c r="E236" s="3">
        <v>100</v>
      </c>
      <c r="F236" s="4">
        <v>1</v>
      </c>
      <c r="G236" s="3">
        <v>98.8</v>
      </c>
      <c r="H236" s="3">
        <v>82.7</v>
      </c>
      <c r="I236" s="3">
        <v>66.8</v>
      </c>
      <c r="J236" s="3">
        <v>50.3</v>
      </c>
      <c r="K236" s="3">
        <v>39.299999999999997</v>
      </c>
      <c r="L236" s="3">
        <v>32.1</v>
      </c>
      <c r="M236" s="3">
        <v>22.7</v>
      </c>
      <c r="N236" s="3">
        <v>17.399999999999999</v>
      </c>
      <c r="O236" s="3">
        <v>12.7</v>
      </c>
      <c r="P236" s="3">
        <v>9.6</v>
      </c>
      <c r="Q236" s="6">
        <v>74.466999999999999</v>
      </c>
    </row>
    <row r="237" spans="1:17" ht="15.75" x14ac:dyDescent="0.2">
      <c r="A237" s="3"/>
      <c r="B237" s="3"/>
      <c r="C237" s="3">
        <v>321850</v>
      </c>
      <c r="D237" s="3" t="s">
        <v>11</v>
      </c>
      <c r="E237" s="3">
        <v>50</v>
      </c>
      <c r="F237" s="4">
        <v>2</v>
      </c>
      <c r="G237" s="3">
        <v>88.6</v>
      </c>
      <c r="H237" s="3">
        <v>73.3</v>
      </c>
      <c r="I237" s="3">
        <v>59.5</v>
      </c>
      <c r="J237" s="3">
        <v>44.8</v>
      </c>
      <c r="K237" s="3">
        <v>34.6</v>
      </c>
      <c r="L237" s="3">
        <v>28.1</v>
      </c>
      <c r="M237" s="3">
        <v>20</v>
      </c>
      <c r="N237" s="3">
        <v>15.5</v>
      </c>
      <c r="O237" s="3">
        <v>11.3</v>
      </c>
      <c r="P237" s="3">
        <v>8.6999999999999993</v>
      </c>
      <c r="Q237" s="6">
        <v>67.347999999999999</v>
      </c>
    </row>
    <row r="238" spans="1:17" ht="15.75" x14ac:dyDescent="0.2">
      <c r="A238" s="3"/>
      <c r="B238" s="3"/>
      <c r="C238" s="3">
        <v>321850</v>
      </c>
      <c r="D238" s="3" t="s">
        <v>11</v>
      </c>
      <c r="E238" s="3">
        <v>25</v>
      </c>
      <c r="F238" s="4">
        <v>4</v>
      </c>
      <c r="G238" s="3">
        <v>78.3</v>
      </c>
      <c r="H238" s="3">
        <v>64.099999999999994</v>
      </c>
      <c r="I238" s="3">
        <v>52.4</v>
      </c>
      <c r="J238" s="3">
        <v>39.5</v>
      </c>
      <c r="K238" s="3">
        <v>30.2</v>
      </c>
      <c r="L238" s="3">
        <v>24.3</v>
      </c>
      <c r="M238" s="3">
        <v>17.399999999999999</v>
      </c>
      <c r="N238" s="3">
        <v>13.6</v>
      </c>
      <c r="O238" s="3">
        <v>10</v>
      </c>
      <c r="P238" s="3">
        <v>7.9</v>
      </c>
      <c r="Q238" s="6">
        <v>60.228999999999992</v>
      </c>
    </row>
    <row r="239" spans="1:17" ht="15.75" x14ac:dyDescent="0.2">
      <c r="A239" s="3"/>
      <c r="B239" s="3"/>
      <c r="C239" s="3">
        <v>321850</v>
      </c>
      <c r="D239" s="3" t="s">
        <v>11</v>
      </c>
      <c r="E239" s="3">
        <v>20</v>
      </c>
      <c r="F239" s="4">
        <v>5</v>
      </c>
      <c r="G239" s="3">
        <v>75</v>
      </c>
      <c r="H239" s="3">
        <v>61.2</v>
      </c>
      <c r="I239" s="3">
        <v>50.1</v>
      </c>
      <c r="J239" s="3">
        <v>37.700000000000003</v>
      </c>
      <c r="K239" s="3">
        <v>28.8</v>
      </c>
      <c r="L239" s="3">
        <v>23.1</v>
      </c>
      <c r="M239" s="3">
        <v>16.5</v>
      </c>
      <c r="N239" s="3">
        <v>13</v>
      </c>
      <c r="O239" s="3">
        <v>9.6</v>
      </c>
      <c r="P239" s="3">
        <v>7.6</v>
      </c>
      <c r="Q239" s="6">
        <v>57.968999999999994</v>
      </c>
    </row>
    <row r="240" spans="1:17" ht="15.75" x14ac:dyDescent="0.2">
      <c r="A240" s="3"/>
      <c r="B240" s="3"/>
      <c r="C240" s="3">
        <v>321850</v>
      </c>
      <c r="D240" s="3" t="s">
        <v>11</v>
      </c>
      <c r="E240" s="3">
        <v>10</v>
      </c>
      <c r="F240" s="4">
        <v>10</v>
      </c>
      <c r="G240" s="3">
        <v>64.7</v>
      </c>
      <c r="H240" s="3">
        <v>52.2</v>
      </c>
      <c r="I240" s="3">
        <v>43</v>
      </c>
      <c r="J240" s="3">
        <v>32.4</v>
      </c>
      <c r="K240" s="3">
        <v>24.5</v>
      </c>
      <c r="L240" s="3">
        <v>19.600000000000001</v>
      </c>
      <c r="M240" s="3">
        <v>14.1</v>
      </c>
      <c r="N240" s="3">
        <v>11.2</v>
      </c>
      <c r="O240" s="3">
        <v>8.4</v>
      </c>
      <c r="P240" s="3">
        <v>6.7</v>
      </c>
      <c r="Q240" s="6">
        <v>50.962999999999994</v>
      </c>
    </row>
    <row r="241" spans="1:17" ht="15.75" x14ac:dyDescent="0.2">
      <c r="A241" s="3"/>
      <c r="B241" s="3"/>
      <c r="C241" s="3">
        <v>321850</v>
      </c>
      <c r="D241" s="3" t="s">
        <v>11</v>
      </c>
      <c r="E241" s="3">
        <v>5</v>
      </c>
      <c r="F241" s="4">
        <v>20</v>
      </c>
      <c r="G241" s="3">
        <v>54</v>
      </c>
      <c r="H241" s="3">
        <v>43.1</v>
      </c>
      <c r="I241" s="3">
        <v>35.700000000000003</v>
      </c>
      <c r="J241" s="3">
        <v>27</v>
      </c>
      <c r="K241" s="3">
        <v>20.2</v>
      </c>
      <c r="L241" s="3">
        <v>16.100000000000001</v>
      </c>
      <c r="M241" s="3">
        <v>11.7</v>
      </c>
      <c r="N241" s="3">
        <v>9.5</v>
      </c>
      <c r="O241" s="3">
        <v>7.2</v>
      </c>
      <c r="P241" s="3">
        <v>5.8</v>
      </c>
      <c r="Q241" s="6">
        <v>43.617999999999995</v>
      </c>
    </row>
    <row r="242" spans="1:17" ht="15.75" x14ac:dyDescent="0.2">
      <c r="A242" s="3"/>
      <c r="B242" s="3"/>
      <c r="C242" s="3">
        <v>321850</v>
      </c>
      <c r="D242" s="3" t="s">
        <v>11</v>
      </c>
      <c r="E242" s="3">
        <v>2</v>
      </c>
      <c r="F242" s="4">
        <v>50</v>
      </c>
      <c r="G242" s="11">
        <v>38.016951513382431</v>
      </c>
      <c r="H242" s="11">
        <v>30.03806754508528</v>
      </c>
      <c r="I242" s="11">
        <v>25.069706774865821</v>
      </c>
      <c r="J242" s="11">
        <v>19.039042321545729</v>
      </c>
      <c r="K242" s="11">
        <v>14.219328777517164</v>
      </c>
      <c r="L242" s="11">
        <v>11.32811818812962</v>
      </c>
      <c r="M242" s="11">
        <v>8.4350462021787571</v>
      </c>
      <c r="N242" s="11">
        <v>6.9691069055723611</v>
      </c>
      <c r="O242" s="11">
        <v>5.3964544060738362</v>
      </c>
      <c r="P242" s="11">
        <v>4.4413614975418412</v>
      </c>
      <c r="Q242" s="6">
        <v>32.59219156359044</v>
      </c>
    </row>
    <row r="243" spans="1:17" ht="15.75" x14ac:dyDescent="0.2">
      <c r="A243" s="3"/>
      <c r="B243" s="3"/>
      <c r="C243" s="3">
        <v>321850</v>
      </c>
      <c r="D243" s="3" t="s">
        <v>11</v>
      </c>
      <c r="E243" s="3">
        <v>1.01</v>
      </c>
      <c r="F243" s="7">
        <v>99</v>
      </c>
      <c r="G243" s="3">
        <v>14</v>
      </c>
      <c r="H243" s="3">
        <v>11.4</v>
      </c>
      <c r="I243" s="3">
        <v>9.4</v>
      </c>
      <c r="J243" s="3">
        <v>7.4</v>
      </c>
      <c r="K243" s="3">
        <v>5.8</v>
      </c>
      <c r="L243" s="3">
        <v>4.9000000000000004</v>
      </c>
      <c r="M243" s="3">
        <v>4</v>
      </c>
      <c r="N243" s="3">
        <v>3.5</v>
      </c>
      <c r="O243" s="3">
        <v>2.8</v>
      </c>
      <c r="P243" s="3">
        <v>2.2000000000000002</v>
      </c>
      <c r="Q243" s="6">
        <v>15.367999999999999</v>
      </c>
    </row>
    <row r="244" spans="1:17" ht="15.75" x14ac:dyDescent="0.2">
      <c r="A244" s="3"/>
      <c r="B244" s="3"/>
      <c r="C244" s="3">
        <v>230650</v>
      </c>
      <c r="D244" s="3" t="s">
        <v>12</v>
      </c>
      <c r="E244" s="3">
        <v>1000</v>
      </c>
      <c r="F244" s="4">
        <v>0.1</v>
      </c>
      <c r="G244" s="3">
        <v>139.4</v>
      </c>
      <c r="H244" s="3">
        <v>123.4</v>
      </c>
      <c r="I244" s="3">
        <v>106.4</v>
      </c>
      <c r="J244" s="3">
        <v>103.3</v>
      </c>
      <c r="K244" s="3">
        <v>80</v>
      </c>
      <c r="L244" s="3">
        <v>84.1</v>
      </c>
      <c r="M244" s="3">
        <v>54.8</v>
      </c>
      <c r="N244" s="3">
        <v>51.2</v>
      </c>
      <c r="O244" s="3">
        <v>35.299999999999997</v>
      </c>
      <c r="P244" s="3">
        <v>26.4</v>
      </c>
      <c r="Q244" s="6">
        <v>151.19399999999999</v>
      </c>
    </row>
    <row r="245" spans="1:17" ht="15.75" x14ac:dyDescent="0.2">
      <c r="A245" s="3"/>
      <c r="B245" s="3"/>
      <c r="C245" s="3">
        <v>230650</v>
      </c>
      <c r="D245" s="3" t="s">
        <v>12</v>
      </c>
      <c r="E245" s="3">
        <v>500</v>
      </c>
      <c r="F245" s="4">
        <v>0.2</v>
      </c>
      <c r="G245" s="3">
        <v>124.8</v>
      </c>
      <c r="H245" s="3">
        <v>109.1</v>
      </c>
      <c r="I245" s="3">
        <v>93.7</v>
      </c>
      <c r="J245" s="3">
        <v>88.5</v>
      </c>
      <c r="K245" s="3">
        <v>68.400000000000006</v>
      </c>
      <c r="L245" s="3">
        <v>70.3</v>
      </c>
      <c r="M245" s="3">
        <v>46.7</v>
      </c>
      <c r="N245" s="3">
        <v>42.9</v>
      </c>
      <c r="O245" s="3">
        <v>29.9</v>
      </c>
      <c r="P245" s="3">
        <v>22.6</v>
      </c>
      <c r="Q245" s="6">
        <v>138.87699999999998</v>
      </c>
    </row>
    <row r="246" spans="1:17" ht="15.75" x14ac:dyDescent="0.2">
      <c r="A246" s="3"/>
      <c r="B246" s="3"/>
      <c r="C246" s="3">
        <v>230650</v>
      </c>
      <c r="D246" s="3" t="s">
        <v>12</v>
      </c>
      <c r="E246" s="3">
        <v>200</v>
      </c>
      <c r="F246" s="4">
        <v>0.5</v>
      </c>
      <c r="G246" s="3">
        <v>107.2</v>
      </c>
      <c r="H246" s="3">
        <v>92.2</v>
      </c>
      <c r="I246" s="3">
        <v>78.7</v>
      </c>
      <c r="J246" s="3">
        <v>71.599999999999994</v>
      </c>
      <c r="K246" s="3">
        <v>55.4</v>
      </c>
      <c r="L246" s="3">
        <v>55.1</v>
      </c>
      <c r="M246" s="3">
        <v>37.6</v>
      </c>
      <c r="N246" s="3">
        <v>33.799999999999997</v>
      </c>
      <c r="O246" s="3">
        <v>24</v>
      </c>
      <c r="P246" s="3">
        <v>18.399999999999999</v>
      </c>
      <c r="Q246" s="6">
        <v>123.05699999999999</v>
      </c>
    </row>
    <row r="247" spans="1:17" ht="15.75" x14ac:dyDescent="0.2">
      <c r="A247" s="3"/>
      <c r="B247" s="3"/>
      <c r="C247" s="3">
        <v>230650</v>
      </c>
      <c r="D247" s="3" t="s">
        <v>12</v>
      </c>
      <c r="E247" s="3">
        <v>100</v>
      </c>
      <c r="F247" s="4">
        <v>1</v>
      </c>
      <c r="G247" s="3">
        <v>95</v>
      </c>
      <c r="H247" s="3">
        <v>80.7</v>
      </c>
      <c r="I247" s="3">
        <v>68.599999999999994</v>
      </c>
      <c r="J247" s="3">
        <v>60.7</v>
      </c>
      <c r="K247" s="3">
        <v>46.9</v>
      </c>
      <c r="L247" s="3">
        <v>45.6</v>
      </c>
      <c r="M247" s="3">
        <v>31.8</v>
      </c>
      <c r="N247" s="3">
        <v>28.1</v>
      </c>
      <c r="O247" s="3">
        <v>20.2</v>
      </c>
      <c r="P247" s="3">
        <v>15.7</v>
      </c>
      <c r="Q247" s="6">
        <v>111.53099999999999</v>
      </c>
    </row>
    <row r="248" spans="1:17" ht="15.75" x14ac:dyDescent="0.2">
      <c r="A248" s="3"/>
      <c r="B248" s="3"/>
      <c r="C248" s="3">
        <v>230650</v>
      </c>
      <c r="D248" s="3" t="s">
        <v>12</v>
      </c>
      <c r="E248" s="3">
        <v>50</v>
      </c>
      <c r="F248" s="4">
        <v>2</v>
      </c>
      <c r="G248" s="3">
        <v>83.6</v>
      </c>
      <c r="H248" s="3">
        <v>70.099999999999994</v>
      </c>
      <c r="I248" s="3">
        <v>59.4</v>
      </c>
      <c r="J248" s="3">
        <v>51.1</v>
      </c>
      <c r="K248" s="3">
        <v>39.5</v>
      </c>
      <c r="L248" s="3">
        <v>37.4</v>
      </c>
      <c r="M248" s="3">
        <v>26.7</v>
      </c>
      <c r="N248" s="3">
        <v>23.3</v>
      </c>
      <c r="O248" s="3">
        <v>16.899999999999999</v>
      </c>
      <c r="P248" s="3">
        <v>13.3</v>
      </c>
      <c r="Q248" s="6">
        <v>100.23099999999999</v>
      </c>
    </row>
    <row r="249" spans="1:17" ht="15.75" x14ac:dyDescent="0.2">
      <c r="A249" s="3"/>
      <c r="B249" s="3"/>
      <c r="C249" s="3">
        <v>230650</v>
      </c>
      <c r="D249" s="3" t="s">
        <v>12</v>
      </c>
      <c r="E249" s="3">
        <v>25</v>
      </c>
      <c r="F249" s="4">
        <v>4</v>
      </c>
      <c r="G249" s="3">
        <v>73</v>
      </c>
      <c r="H249" s="3">
        <v>60.5</v>
      </c>
      <c r="I249" s="3">
        <v>51</v>
      </c>
      <c r="J249" s="3">
        <v>42.7</v>
      </c>
      <c r="K249" s="3">
        <v>32.9</v>
      </c>
      <c r="L249" s="3">
        <v>30.5</v>
      </c>
      <c r="M249" s="3">
        <v>22.3</v>
      </c>
      <c r="N249" s="3">
        <v>19.2</v>
      </c>
      <c r="O249" s="3">
        <v>14.1</v>
      </c>
      <c r="P249" s="3">
        <v>11.2</v>
      </c>
      <c r="Q249" s="6">
        <v>89.27</v>
      </c>
    </row>
    <row r="250" spans="1:17" ht="15.75" x14ac:dyDescent="0.2">
      <c r="A250" s="3"/>
      <c r="B250" s="3"/>
      <c r="C250" s="3">
        <v>230650</v>
      </c>
      <c r="D250" s="3" t="s">
        <v>12</v>
      </c>
      <c r="E250" s="3">
        <v>20</v>
      </c>
      <c r="F250" s="4">
        <v>5</v>
      </c>
      <c r="G250" s="3">
        <v>69.8</v>
      </c>
      <c r="H250" s="3">
        <v>57.5</v>
      </c>
      <c r="I250" s="3">
        <v>48.5</v>
      </c>
      <c r="J250" s="3">
        <v>40.200000000000003</v>
      </c>
      <c r="K250" s="3">
        <v>31</v>
      </c>
      <c r="L250" s="3">
        <v>28.5</v>
      </c>
      <c r="M250" s="3">
        <v>21</v>
      </c>
      <c r="N250" s="3">
        <v>18</v>
      </c>
      <c r="O250" s="3">
        <v>13.2</v>
      </c>
      <c r="P250" s="3">
        <v>10.5</v>
      </c>
      <c r="Q250" s="6">
        <v>85.653999999999982</v>
      </c>
    </row>
    <row r="251" spans="1:17" ht="15.75" x14ac:dyDescent="0.2">
      <c r="A251" s="3"/>
      <c r="B251" s="3"/>
      <c r="C251" s="3">
        <v>230650</v>
      </c>
      <c r="D251" s="3" t="s">
        <v>12</v>
      </c>
      <c r="E251" s="3">
        <v>10</v>
      </c>
      <c r="F251" s="4">
        <v>10</v>
      </c>
      <c r="G251" s="3">
        <v>59.9</v>
      </c>
      <c r="H251" s="3">
        <v>48.8</v>
      </c>
      <c r="I251" s="3">
        <v>40.9</v>
      </c>
      <c r="J251" s="3">
        <v>33</v>
      </c>
      <c r="K251" s="3">
        <v>25.5</v>
      </c>
      <c r="L251" s="3">
        <v>22.9</v>
      </c>
      <c r="M251" s="3">
        <v>17.399999999999999</v>
      </c>
      <c r="N251" s="3">
        <v>14.6</v>
      </c>
      <c r="O251" s="3">
        <v>10.9</v>
      </c>
      <c r="P251" s="3">
        <v>8.8000000000000007</v>
      </c>
      <c r="Q251" s="6">
        <v>74.692999999999984</v>
      </c>
    </row>
    <row r="252" spans="1:17" ht="15.75" x14ac:dyDescent="0.2">
      <c r="A252" s="3"/>
      <c r="B252" s="3"/>
      <c r="C252" s="3">
        <v>230650</v>
      </c>
      <c r="D252" s="3" t="s">
        <v>12</v>
      </c>
      <c r="E252" s="3">
        <v>5</v>
      </c>
      <c r="F252" s="4">
        <v>20</v>
      </c>
      <c r="G252" s="3">
        <v>50.4</v>
      </c>
      <c r="H252" s="3">
        <v>40.6</v>
      </c>
      <c r="I252" s="3">
        <v>33.799999999999997</v>
      </c>
      <c r="J252" s="3">
        <v>26.6</v>
      </c>
      <c r="K252" s="3">
        <v>20.5</v>
      </c>
      <c r="L252" s="3">
        <v>18</v>
      </c>
      <c r="M252" s="3">
        <v>14.1</v>
      </c>
      <c r="N252" s="3">
        <v>11.7</v>
      </c>
      <c r="O252" s="3">
        <v>8.8000000000000007</v>
      </c>
      <c r="P252" s="3">
        <v>7.2</v>
      </c>
      <c r="Q252" s="6">
        <v>63.392999999999994</v>
      </c>
    </row>
    <row r="253" spans="1:17" ht="15.75" x14ac:dyDescent="0.2">
      <c r="A253" s="3"/>
      <c r="B253" s="3"/>
      <c r="C253" s="3">
        <v>230650</v>
      </c>
      <c r="D253" s="3" t="s">
        <v>12</v>
      </c>
      <c r="E253" s="3">
        <v>2</v>
      </c>
      <c r="F253" s="4">
        <v>50</v>
      </c>
      <c r="G253" s="3">
        <v>37.5</v>
      </c>
      <c r="H253" s="3">
        <v>29.7</v>
      </c>
      <c r="I253" s="3">
        <v>24.6</v>
      </c>
      <c r="J253" s="3">
        <v>18.600000000000001</v>
      </c>
      <c r="K253" s="3">
        <v>14.3</v>
      </c>
      <c r="L253" s="3">
        <v>12.2</v>
      </c>
      <c r="M253" s="3">
        <v>10.199999999999999</v>
      </c>
      <c r="N253" s="3">
        <v>8.1999999999999993</v>
      </c>
      <c r="O253" s="3">
        <v>6.3</v>
      </c>
      <c r="P253" s="3">
        <v>5.2</v>
      </c>
      <c r="Q253" s="6">
        <v>46.781999999999996</v>
      </c>
    </row>
    <row r="254" spans="1:17" ht="15.75" x14ac:dyDescent="0.2">
      <c r="A254" s="3"/>
      <c r="B254" s="3"/>
      <c r="C254" s="3">
        <v>230650</v>
      </c>
      <c r="D254" s="3" t="s">
        <v>12</v>
      </c>
      <c r="E254" s="3">
        <v>1.01</v>
      </c>
      <c r="F254" s="7">
        <v>99</v>
      </c>
      <c r="G254" s="3">
        <v>20.399999999999999</v>
      </c>
      <c r="H254" s="3">
        <v>16.2</v>
      </c>
      <c r="I254" s="3">
        <v>13.3</v>
      </c>
      <c r="J254" s="3">
        <v>10.1</v>
      </c>
      <c r="K254" s="3">
        <v>7.7</v>
      </c>
      <c r="L254" s="3">
        <v>6.6</v>
      </c>
      <c r="M254" s="3">
        <v>6.3</v>
      </c>
      <c r="N254" s="3">
        <v>5</v>
      </c>
      <c r="O254" s="3">
        <v>3.9</v>
      </c>
      <c r="P254" s="3">
        <v>3.2</v>
      </c>
      <c r="Q254" s="6">
        <v>21.356999999999996</v>
      </c>
    </row>
    <row r="255" spans="1:17" ht="15.75" x14ac:dyDescent="0.2">
      <c r="A255" s="3"/>
      <c r="B255" s="3"/>
      <c r="C255" s="3">
        <v>221604</v>
      </c>
      <c r="D255" s="3" t="s">
        <v>13</v>
      </c>
      <c r="E255" s="3">
        <v>1000</v>
      </c>
      <c r="F255" s="4">
        <v>0.1</v>
      </c>
      <c r="G255" s="3">
        <v>174.9</v>
      </c>
      <c r="H255" s="3">
        <v>166</v>
      </c>
      <c r="I255" s="3">
        <v>141.69999999999999</v>
      </c>
      <c r="J255" s="3">
        <v>118.6</v>
      </c>
      <c r="K255" s="3">
        <v>97.7</v>
      </c>
      <c r="L255" s="3">
        <v>80.900000000000006</v>
      </c>
      <c r="M255" s="3">
        <v>52.2</v>
      </c>
      <c r="N255" s="3">
        <v>36.700000000000003</v>
      </c>
      <c r="O255" s="3">
        <v>35.200000000000003</v>
      </c>
      <c r="P255" s="3">
        <v>26.7</v>
      </c>
      <c r="Q255" s="6">
        <v>161.88</v>
      </c>
    </row>
    <row r="256" spans="1:17" ht="15.75" x14ac:dyDescent="0.2">
      <c r="A256" s="3"/>
      <c r="B256" s="3"/>
      <c r="C256" s="3">
        <v>221604</v>
      </c>
      <c r="D256" s="3" t="s">
        <v>13</v>
      </c>
      <c r="E256" s="3">
        <v>500</v>
      </c>
      <c r="F256" s="4">
        <v>0.2</v>
      </c>
      <c r="G256" s="3">
        <v>155.5</v>
      </c>
      <c r="H256" s="3">
        <v>144.1</v>
      </c>
      <c r="I256" s="3">
        <v>122.8</v>
      </c>
      <c r="J256" s="3">
        <v>102</v>
      </c>
      <c r="K256" s="3">
        <v>83.6</v>
      </c>
      <c r="L256" s="3">
        <v>69</v>
      </c>
      <c r="M256" s="3">
        <v>45.4</v>
      </c>
      <c r="N256" s="3">
        <v>32.700000000000003</v>
      </c>
      <c r="O256" s="3">
        <v>30.4</v>
      </c>
      <c r="P256" s="3">
        <v>23.5</v>
      </c>
      <c r="Q256" s="6">
        <v>147.95999999999998</v>
      </c>
    </row>
    <row r="257" spans="1:17" ht="15.75" x14ac:dyDescent="0.2">
      <c r="A257" s="3"/>
      <c r="B257" s="3"/>
      <c r="C257" s="3">
        <v>221604</v>
      </c>
      <c r="D257" s="3" t="s">
        <v>13</v>
      </c>
      <c r="E257" s="3">
        <v>200</v>
      </c>
      <c r="F257" s="4">
        <v>0.5</v>
      </c>
      <c r="G257" s="3">
        <v>132.1</v>
      </c>
      <c r="H257" s="3">
        <v>118.6</v>
      </c>
      <c r="I257" s="3">
        <v>100.7</v>
      </c>
      <c r="J257" s="3">
        <v>82.9</v>
      </c>
      <c r="K257" s="3">
        <v>67.5</v>
      </c>
      <c r="L257" s="3">
        <v>55.5</v>
      </c>
      <c r="M257" s="3">
        <v>37.5</v>
      </c>
      <c r="N257" s="3">
        <v>27.8</v>
      </c>
      <c r="O257" s="3">
        <v>24.8</v>
      </c>
      <c r="P257" s="3">
        <v>19.7</v>
      </c>
      <c r="Q257" s="6">
        <v>130.56</v>
      </c>
    </row>
    <row r="258" spans="1:17" ht="15.75" x14ac:dyDescent="0.2">
      <c r="A258" s="3"/>
      <c r="B258" s="3"/>
      <c r="C258" s="3">
        <v>221604</v>
      </c>
      <c r="D258" s="3" t="s">
        <v>13</v>
      </c>
      <c r="E258" s="3">
        <v>100</v>
      </c>
      <c r="F258" s="4">
        <v>1</v>
      </c>
      <c r="G258" s="3">
        <v>115.9</v>
      </c>
      <c r="H258" s="3">
        <v>101.6</v>
      </c>
      <c r="I258" s="3">
        <v>86.1</v>
      </c>
      <c r="J258" s="3">
        <v>70.3</v>
      </c>
      <c r="K258" s="3">
        <v>57</v>
      </c>
      <c r="L258" s="3">
        <v>46.7</v>
      </c>
      <c r="M258" s="3">
        <v>32.200000000000003</v>
      </c>
      <c r="N258" s="3">
        <v>24.4</v>
      </c>
      <c r="O258" s="3">
        <v>21.2</v>
      </c>
      <c r="P258" s="3">
        <v>17.100000000000001</v>
      </c>
      <c r="Q258" s="6">
        <v>118.08</v>
      </c>
    </row>
    <row r="259" spans="1:17" ht="15.75" x14ac:dyDescent="0.2">
      <c r="A259" s="3"/>
      <c r="B259" s="3"/>
      <c r="C259" s="3">
        <v>221604</v>
      </c>
      <c r="D259" s="3" t="s">
        <v>13</v>
      </c>
      <c r="E259" s="3">
        <v>50</v>
      </c>
      <c r="F259" s="4">
        <v>2</v>
      </c>
      <c r="G259" s="3">
        <v>100.8</v>
      </c>
      <c r="H259" s="3">
        <v>86.3</v>
      </c>
      <c r="I259" s="3">
        <v>72.900000000000006</v>
      </c>
      <c r="J259" s="3">
        <v>59.2</v>
      </c>
      <c r="K259" s="3">
        <v>47.7</v>
      </c>
      <c r="L259" s="3">
        <v>39</v>
      </c>
      <c r="M259" s="3">
        <v>27.5</v>
      </c>
      <c r="N259" s="3">
        <v>21.3</v>
      </c>
      <c r="O259" s="3">
        <v>17.899999999999999</v>
      </c>
      <c r="P259" s="3">
        <v>14.7</v>
      </c>
      <c r="Q259" s="6">
        <v>106.08</v>
      </c>
    </row>
    <row r="260" spans="1:17" ht="15.75" x14ac:dyDescent="0.2">
      <c r="A260" s="3"/>
      <c r="B260" s="3"/>
      <c r="C260" s="3">
        <v>221604</v>
      </c>
      <c r="D260" s="3" t="s">
        <v>13</v>
      </c>
      <c r="E260" s="3">
        <v>25</v>
      </c>
      <c r="F260" s="4">
        <v>4</v>
      </c>
      <c r="G260" s="3">
        <v>86.7</v>
      </c>
      <c r="H260" s="3">
        <v>72.5</v>
      </c>
      <c r="I260" s="3">
        <v>61.1</v>
      </c>
      <c r="J260" s="3">
        <v>49.2</v>
      </c>
      <c r="K260" s="3">
        <v>39.5</v>
      </c>
      <c r="L260" s="3">
        <v>32.200000000000003</v>
      </c>
      <c r="M260" s="3">
        <v>23.1</v>
      </c>
      <c r="N260" s="3">
        <v>18.3</v>
      </c>
      <c r="O260" s="3">
        <v>15</v>
      </c>
      <c r="P260" s="3">
        <v>12.5</v>
      </c>
      <c r="Q260" s="6">
        <v>94.559999999999988</v>
      </c>
    </row>
    <row r="261" spans="1:17" ht="15.75" x14ac:dyDescent="0.2">
      <c r="A261" s="3"/>
      <c r="B261" s="3"/>
      <c r="C261" s="3">
        <v>221604</v>
      </c>
      <c r="D261" s="3" t="s">
        <v>13</v>
      </c>
      <c r="E261" s="3">
        <v>20</v>
      </c>
      <c r="F261" s="4">
        <v>5</v>
      </c>
      <c r="G261" s="3">
        <v>82.3</v>
      </c>
      <c r="H261" s="3">
        <v>68.400000000000006</v>
      </c>
      <c r="I261" s="3">
        <v>57.5</v>
      </c>
      <c r="J261" s="3">
        <v>46.3</v>
      </c>
      <c r="K261" s="3">
        <v>37</v>
      </c>
      <c r="L261" s="3">
        <v>30.2</v>
      </c>
      <c r="M261" s="3">
        <v>21.8</v>
      </c>
      <c r="N261" s="3">
        <v>17.399999999999999</v>
      </c>
      <c r="O261" s="3">
        <v>14.1</v>
      </c>
      <c r="P261" s="3">
        <v>11.8</v>
      </c>
      <c r="Q261" s="6">
        <v>90.96</v>
      </c>
    </row>
    <row r="262" spans="1:17" ht="15.75" x14ac:dyDescent="0.2">
      <c r="A262" s="3"/>
      <c r="B262" s="3"/>
      <c r="C262" s="3">
        <v>221604</v>
      </c>
      <c r="D262" s="3" t="s">
        <v>13</v>
      </c>
      <c r="E262" s="3">
        <v>10</v>
      </c>
      <c r="F262" s="4">
        <v>10</v>
      </c>
      <c r="G262" s="3">
        <v>69.3</v>
      </c>
      <c r="H262" s="3">
        <v>56.2</v>
      </c>
      <c r="I262" s="3">
        <v>47.2</v>
      </c>
      <c r="J262" s="3">
        <v>37.6</v>
      </c>
      <c r="K262" s="3">
        <v>30</v>
      </c>
      <c r="L262" s="3">
        <v>24.5</v>
      </c>
      <c r="M262" s="3">
        <v>18</v>
      </c>
      <c r="N262" s="3">
        <v>14.6</v>
      </c>
      <c r="O262" s="3">
        <v>11.5</v>
      </c>
      <c r="P262" s="3">
        <v>9.8000000000000007</v>
      </c>
      <c r="Q262" s="6">
        <v>79.680000000000007</v>
      </c>
    </row>
    <row r="263" spans="1:17" ht="15.75" x14ac:dyDescent="0.2">
      <c r="A263" s="3"/>
      <c r="B263" s="3"/>
      <c r="C263" s="3">
        <v>221604</v>
      </c>
      <c r="D263" s="3" t="s">
        <v>13</v>
      </c>
      <c r="E263" s="3">
        <v>5</v>
      </c>
      <c r="F263" s="4">
        <v>20</v>
      </c>
      <c r="G263" s="3">
        <v>56.7</v>
      </c>
      <c r="H263" s="3">
        <v>45</v>
      </c>
      <c r="I263" s="3">
        <v>37.6</v>
      </c>
      <c r="J263" s="3">
        <v>29.8</v>
      </c>
      <c r="K263" s="3">
        <v>23.6</v>
      </c>
      <c r="L263" s="3">
        <v>19.3</v>
      </c>
      <c r="M263" s="3">
        <v>14.4</v>
      </c>
      <c r="N263" s="3">
        <v>11.9</v>
      </c>
      <c r="O263" s="3">
        <v>9.1999999999999993</v>
      </c>
      <c r="P263" s="3">
        <v>7.9</v>
      </c>
      <c r="Q263" s="6">
        <v>68.399999999999991</v>
      </c>
    </row>
    <row r="264" spans="1:17" ht="15.75" x14ac:dyDescent="0.2">
      <c r="A264" s="3"/>
      <c r="B264" s="3"/>
      <c r="C264" s="3">
        <v>221604</v>
      </c>
      <c r="D264" s="3" t="s">
        <v>13</v>
      </c>
      <c r="E264" s="3">
        <v>2</v>
      </c>
      <c r="F264" s="4">
        <v>50</v>
      </c>
      <c r="G264" s="3">
        <v>39.700000000000003</v>
      </c>
      <c r="H264" s="3">
        <v>30.7</v>
      </c>
      <c r="I264" s="3">
        <v>25.5</v>
      </c>
      <c r="J264" s="3">
        <v>19.899999999999999</v>
      </c>
      <c r="K264" s="3">
        <v>15.7</v>
      </c>
      <c r="L264" s="3">
        <v>12.9</v>
      </c>
      <c r="M264" s="3">
        <v>9.9</v>
      </c>
      <c r="N264" s="3">
        <v>8.3000000000000007</v>
      </c>
      <c r="O264" s="3">
        <v>6.2</v>
      </c>
      <c r="P264" s="3">
        <v>5.4</v>
      </c>
      <c r="Q264" s="6">
        <v>52.08</v>
      </c>
    </row>
    <row r="265" spans="1:17" ht="15.75" x14ac:dyDescent="0.2">
      <c r="A265" s="3"/>
      <c r="B265" s="3"/>
      <c r="C265" s="3">
        <v>221604</v>
      </c>
      <c r="D265" s="3" t="s">
        <v>13</v>
      </c>
      <c r="E265" s="3">
        <v>1.01</v>
      </c>
      <c r="F265" s="7">
        <v>99</v>
      </c>
      <c r="G265" s="3">
        <v>17.5</v>
      </c>
      <c r="H265" s="3">
        <v>13.9</v>
      </c>
      <c r="I265" s="3">
        <v>11.3</v>
      </c>
      <c r="J265" s="3">
        <v>8.8000000000000007</v>
      </c>
      <c r="K265" s="3">
        <v>7</v>
      </c>
      <c r="L265" s="3">
        <v>6</v>
      </c>
      <c r="M265" s="3">
        <v>4.5</v>
      </c>
      <c r="N265" s="3">
        <v>3.5</v>
      </c>
      <c r="O265" s="3">
        <v>2.8</v>
      </c>
      <c r="P265" s="3">
        <v>2.2000000000000002</v>
      </c>
      <c r="Q265" s="6">
        <v>27.84</v>
      </c>
    </row>
    <row r="266" spans="1:17" ht="15.75" x14ac:dyDescent="0.2">
      <c r="A266" s="3"/>
      <c r="B266" s="3"/>
      <c r="C266" s="3">
        <v>120180</v>
      </c>
      <c r="D266" s="3" t="s">
        <v>14</v>
      </c>
      <c r="E266" s="3">
        <v>1000</v>
      </c>
      <c r="F266" s="4">
        <v>0.1</v>
      </c>
      <c r="G266" s="3">
        <v>174.3</v>
      </c>
      <c r="H266" s="3">
        <v>140.30000000000001</v>
      </c>
      <c r="I266" s="3">
        <v>125.2</v>
      </c>
      <c r="J266" s="3">
        <v>100.4</v>
      </c>
      <c r="K266" s="3">
        <v>84.8</v>
      </c>
      <c r="L266" s="3">
        <v>70.5</v>
      </c>
      <c r="M266" s="3">
        <v>54.3</v>
      </c>
      <c r="N266" s="3">
        <v>44.7</v>
      </c>
      <c r="O266" s="3">
        <v>36.9</v>
      </c>
      <c r="P266" s="3">
        <v>33.6</v>
      </c>
      <c r="Q266" s="6">
        <v>162.6</v>
      </c>
    </row>
    <row r="267" spans="1:17" ht="15.75" x14ac:dyDescent="0.2">
      <c r="A267" s="3"/>
      <c r="B267" s="3"/>
      <c r="C267" s="3">
        <v>120180</v>
      </c>
      <c r="D267" s="3" t="s">
        <v>14</v>
      </c>
      <c r="E267" s="3">
        <v>500</v>
      </c>
      <c r="F267" s="4">
        <v>0.2</v>
      </c>
      <c r="G267" s="3">
        <v>161.5</v>
      </c>
      <c r="H267" s="3">
        <v>130.69999999999999</v>
      </c>
      <c r="I267" s="3">
        <v>116.1</v>
      </c>
      <c r="J267" s="3">
        <v>93.1</v>
      </c>
      <c r="K267" s="3">
        <v>78.099999999999994</v>
      </c>
      <c r="L267" s="3">
        <v>65</v>
      </c>
      <c r="M267" s="3">
        <v>49.8</v>
      </c>
      <c r="N267" s="3">
        <v>40.9</v>
      </c>
      <c r="O267" s="3">
        <v>33.299999999999997</v>
      </c>
      <c r="P267" s="3">
        <v>29.8</v>
      </c>
      <c r="Q267" s="6">
        <v>152.04</v>
      </c>
    </row>
    <row r="268" spans="1:17" ht="15.75" x14ac:dyDescent="0.2">
      <c r="A268" s="3"/>
      <c r="B268" s="3"/>
      <c r="C268" s="3">
        <v>120180</v>
      </c>
      <c r="D268" s="3" t="s">
        <v>14</v>
      </c>
      <c r="E268" s="3">
        <v>200</v>
      </c>
      <c r="F268" s="4">
        <v>0.5</v>
      </c>
      <c r="G268" s="3">
        <v>145.30000000000001</v>
      </c>
      <c r="H268" s="3">
        <v>118.3</v>
      </c>
      <c r="I268" s="3">
        <v>104.5</v>
      </c>
      <c r="J268" s="3">
        <v>83.7</v>
      </c>
      <c r="K268" s="3">
        <v>69.5</v>
      </c>
      <c r="L268" s="3">
        <v>58</v>
      </c>
      <c r="M268" s="3">
        <v>44.1</v>
      </c>
      <c r="N268" s="3">
        <v>36</v>
      </c>
      <c r="O268" s="3">
        <v>28.9</v>
      </c>
      <c r="P268" s="3">
        <v>25.3</v>
      </c>
      <c r="Q268" s="6">
        <v>138.24</v>
      </c>
    </row>
    <row r="269" spans="1:17" ht="15.75" x14ac:dyDescent="0.2">
      <c r="A269" s="3"/>
      <c r="B269" s="3"/>
      <c r="C269" s="3">
        <v>120180</v>
      </c>
      <c r="D269" s="3" t="s">
        <v>14</v>
      </c>
      <c r="E269" s="3">
        <v>100</v>
      </c>
      <c r="F269" s="4">
        <v>1</v>
      </c>
      <c r="G269" s="3">
        <v>133.4</v>
      </c>
      <c r="H269" s="3">
        <v>109.1</v>
      </c>
      <c r="I269" s="3">
        <v>95.9</v>
      </c>
      <c r="J269" s="3">
        <v>76.7</v>
      </c>
      <c r="K269" s="3">
        <v>63.1</v>
      </c>
      <c r="L269" s="3">
        <v>52.7</v>
      </c>
      <c r="M269" s="3">
        <v>39.9</v>
      </c>
      <c r="N269" s="3">
        <v>32.5</v>
      </c>
      <c r="O269" s="3">
        <v>25.8</v>
      </c>
      <c r="P269" s="3">
        <v>22.2</v>
      </c>
      <c r="Q269" s="6">
        <v>127.91999999999999</v>
      </c>
    </row>
    <row r="270" spans="1:17" ht="15.75" x14ac:dyDescent="0.2">
      <c r="A270" s="3"/>
      <c r="B270" s="3"/>
      <c r="C270" s="3">
        <v>120180</v>
      </c>
      <c r="D270" s="3" t="s">
        <v>14</v>
      </c>
      <c r="E270" s="3">
        <v>50</v>
      </c>
      <c r="F270" s="4">
        <v>2</v>
      </c>
      <c r="G270" s="3">
        <v>121.8</v>
      </c>
      <c r="H270" s="3">
        <v>100.1</v>
      </c>
      <c r="I270" s="3">
        <v>87.5</v>
      </c>
      <c r="J270" s="3">
        <v>69.8</v>
      </c>
      <c r="K270" s="3">
        <v>56.9</v>
      </c>
      <c r="L270" s="3">
        <v>47.5</v>
      </c>
      <c r="M270" s="3">
        <v>35.799999999999997</v>
      </c>
      <c r="N270" s="3">
        <v>29.2</v>
      </c>
      <c r="O270" s="3">
        <v>22.9</v>
      </c>
      <c r="P270" s="3">
        <v>19.3</v>
      </c>
      <c r="Q270" s="6">
        <v>117.48</v>
      </c>
    </row>
    <row r="271" spans="1:17" ht="15.75" x14ac:dyDescent="0.2">
      <c r="A271" s="3"/>
      <c r="B271" s="3"/>
      <c r="C271" s="3">
        <v>120180</v>
      </c>
      <c r="D271" s="3" t="s">
        <v>14</v>
      </c>
      <c r="E271" s="3">
        <v>25</v>
      </c>
      <c r="F271" s="4">
        <v>4</v>
      </c>
      <c r="G271" s="3">
        <v>110.4</v>
      </c>
      <c r="H271" s="3">
        <v>91</v>
      </c>
      <c r="I271" s="3">
        <v>79.099999999999994</v>
      </c>
      <c r="J271" s="3">
        <v>62.9</v>
      </c>
      <c r="K271" s="3">
        <v>50.7</v>
      </c>
      <c r="L271" s="3">
        <v>42.4</v>
      </c>
      <c r="M271" s="3">
        <v>31.8</v>
      </c>
      <c r="N271" s="3">
        <v>25.9</v>
      </c>
      <c r="O271" s="3">
        <v>20</v>
      </c>
      <c r="P271" s="3">
        <v>16.600000000000001</v>
      </c>
      <c r="Q271" s="6">
        <v>106.91999999999999</v>
      </c>
    </row>
    <row r="272" spans="1:17" ht="15.75" x14ac:dyDescent="0.2">
      <c r="A272" s="3"/>
      <c r="B272" s="3"/>
      <c r="C272" s="3">
        <v>120180</v>
      </c>
      <c r="D272" s="3" t="s">
        <v>14</v>
      </c>
      <c r="E272" s="3">
        <v>20</v>
      </c>
      <c r="F272" s="4">
        <v>5</v>
      </c>
      <c r="G272" s="3">
        <v>106.7</v>
      </c>
      <c r="H272" s="3">
        <v>88.1</v>
      </c>
      <c r="I272" s="3">
        <v>76.400000000000006</v>
      </c>
      <c r="J272" s="3">
        <v>60.7</v>
      </c>
      <c r="K272" s="3">
        <v>48.8</v>
      </c>
      <c r="L272" s="3">
        <v>40.700000000000003</v>
      </c>
      <c r="M272" s="3">
        <v>30.5</v>
      </c>
      <c r="N272" s="3">
        <v>24.8</v>
      </c>
      <c r="O272" s="3">
        <v>19.2</v>
      </c>
      <c r="P272" s="3">
        <v>15.8</v>
      </c>
      <c r="Q272" s="6">
        <v>103.55999999999999</v>
      </c>
    </row>
    <row r="273" spans="1:17" ht="15.75" x14ac:dyDescent="0.2">
      <c r="A273" s="3"/>
      <c r="B273" s="3"/>
      <c r="C273" s="3">
        <v>120180</v>
      </c>
      <c r="D273" s="3" t="s">
        <v>14</v>
      </c>
      <c r="E273" s="3">
        <v>10</v>
      </c>
      <c r="F273" s="4">
        <v>10</v>
      </c>
      <c r="G273" s="3">
        <v>95.3</v>
      </c>
      <c r="H273" s="3">
        <v>78.8</v>
      </c>
      <c r="I273" s="3">
        <v>68</v>
      </c>
      <c r="J273" s="3">
        <v>53.6</v>
      </c>
      <c r="K273" s="3">
        <v>42.6</v>
      </c>
      <c r="L273" s="3">
        <v>35.5</v>
      </c>
      <c r="M273" s="3">
        <v>26.6</v>
      </c>
      <c r="N273" s="3">
        <v>21.6</v>
      </c>
      <c r="O273" s="3">
        <v>16.5</v>
      </c>
      <c r="P273" s="3">
        <v>13.4</v>
      </c>
      <c r="Q273" s="6">
        <v>92.52</v>
      </c>
    </row>
    <row r="274" spans="1:17" ht="15.75" x14ac:dyDescent="0.2">
      <c r="A274" s="3"/>
      <c r="B274" s="3"/>
      <c r="C274" s="3">
        <v>120180</v>
      </c>
      <c r="D274" s="3" t="s">
        <v>14</v>
      </c>
      <c r="E274" s="3">
        <v>5</v>
      </c>
      <c r="F274" s="4">
        <v>20</v>
      </c>
      <c r="G274" s="3">
        <v>83.5</v>
      </c>
      <c r="H274" s="3">
        <v>69.2</v>
      </c>
      <c r="I274" s="3">
        <v>59.1</v>
      </c>
      <c r="J274" s="3">
        <v>46.3</v>
      </c>
      <c r="K274" s="3">
        <v>36.200000000000003</v>
      </c>
      <c r="L274" s="3">
        <v>30.1</v>
      </c>
      <c r="M274" s="3">
        <v>22.5</v>
      </c>
      <c r="N274" s="3">
        <v>18.3</v>
      </c>
      <c r="O274" s="3">
        <v>13.8</v>
      </c>
      <c r="P274" s="3">
        <v>11</v>
      </c>
      <c r="Q274" s="6">
        <v>80.88000000000001</v>
      </c>
    </row>
    <row r="275" spans="1:17" ht="15.75" x14ac:dyDescent="0.2">
      <c r="A275" s="3"/>
      <c r="B275" s="3"/>
      <c r="C275" s="3">
        <v>120180</v>
      </c>
      <c r="D275" s="3" t="s">
        <v>14</v>
      </c>
      <c r="E275" s="3">
        <v>2</v>
      </c>
      <c r="F275" s="4">
        <v>50</v>
      </c>
      <c r="G275" s="3">
        <v>65.900000000000006</v>
      </c>
      <c r="H275" s="3">
        <v>54.4</v>
      </c>
      <c r="I275" s="3">
        <v>45.8</v>
      </c>
      <c r="J275" s="3">
        <v>35.1</v>
      </c>
      <c r="K275" s="3">
        <v>26.6</v>
      </c>
      <c r="L275" s="3">
        <v>22</v>
      </c>
      <c r="M275" s="3">
        <v>16.5</v>
      </c>
      <c r="N275" s="3">
        <v>13.6</v>
      </c>
      <c r="O275" s="3">
        <v>10.1</v>
      </c>
      <c r="P275" s="3">
        <v>7.9</v>
      </c>
      <c r="Q275" s="6">
        <v>62.759999999999991</v>
      </c>
    </row>
    <row r="276" spans="1:17" ht="15.75" x14ac:dyDescent="0.2">
      <c r="A276" s="3"/>
      <c r="B276" s="3"/>
      <c r="C276" s="3">
        <v>120180</v>
      </c>
      <c r="D276" s="3" t="s">
        <v>14</v>
      </c>
      <c r="E276" s="3">
        <v>1.01</v>
      </c>
      <c r="F276" s="7">
        <v>99</v>
      </c>
      <c r="G276" s="3">
        <v>38</v>
      </c>
      <c r="H276" s="3">
        <v>29.9</v>
      </c>
      <c r="I276" s="3">
        <v>24.3</v>
      </c>
      <c r="J276" s="3">
        <v>16.899999999999999</v>
      </c>
      <c r="K276" s="3">
        <v>11.8</v>
      </c>
      <c r="L276" s="3">
        <v>9.3000000000000007</v>
      </c>
      <c r="M276" s="3">
        <v>7.4</v>
      </c>
      <c r="N276" s="3">
        <v>6.5</v>
      </c>
      <c r="O276" s="3">
        <v>4.9000000000000004</v>
      </c>
      <c r="P276" s="3">
        <v>4</v>
      </c>
      <c r="Q276" s="6">
        <v>31.56</v>
      </c>
    </row>
    <row r="277" spans="1:17" ht="15.75" x14ac:dyDescent="0.2">
      <c r="A277" s="3"/>
      <c r="B277" s="3"/>
      <c r="C277" s="3">
        <v>121852</v>
      </c>
      <c r="D277" s="3" t="s">
        <v>17</v>
      </c>
      <c r="E277" s="3">
        <v>1000</v>
      </c>
      <c r="F277" s="4">
        <v>0.1</v>
      </c>
      <c r="G277" s="3">
        <v>225.6</v>
      </c>
      <c r="H277" s="3">
        <v>176.2</v>
      </c>
      <c r="I277" s="3">
        <v>143.5</v>
      </c>
      <c r="J277" s="3">
        <v>105.3</v>
      </c>
      <c r="K277" s="3">
        <v>74.8</v>
      </c>
      <c r="L277" s="3">
        <v>60</v>
      </c>
      <c r="M277" s="3">
        <v>46</v>
      </c>
      <c r="N277" s="3">
        <v>35.1</v>
      </c>
      <c r="O277" s="3">
        <v>26.2</v>
      </c>
      <c r="P277" s="3">
        <v>21.2</v>
      </c>
      <c r="Q277" s="6">
        <v>189.48</v>
      </c>
    </row>
    <row r="278" spans="1:17" ht="15.75" x14ac:dyDescent="0.2">
      <c r="A278" s="3"/>
      <c r="B278" s="3"/>
      <c r="C278" s="3">
        <v>121852</v>
      </c>
      <c r="D278" s="3" t="s">
        <v>17</v>
      </c>
      <c r="E278" s="3">
        <v>500</v>
      </c>
      <c r="F278" s="4">
        <v>0.2</v>
      </c>
      <c r="G278" s="3">
        <v>202</v>
      </c>
      <c r="H278" s="3">
        <v>159</v>
      </c>
      <c r="I278" s="3">
        <v>130.19999999999999</v>
      </c>
      <c r="J278" s="3">
        <v>96.1</v>
      </c>
      <c r="K278" s="3">
        <v>69.099999999999994</v>
      </c>
      <c r="L278" s="3">
        <v>55.6</v>
      </c>
      <c r="M278" s="3">
        <v>42.1</v>
      </c>
      <c r="N278" s="3">
        <v>32.4</v>
      </c>
      <c r="O278" s="3">
        <v>24.1</v>
      </c>
      <c r="P278" s="3">
        <v>19.5</v>
      </c>
      <c r="Q278" s="6">
        <v>176.88</v>
      </c>
    </row>
    <row r="279" spans="1:17" ht="15.75" x14ac:dyDescent="0.2">
      <c r="A279" s="3"/>
      <c r="B279" s="3"/>
      <c r="C279" s="3">
        <v>121852</v>
      </c>
      <c r="D279" s="3" t="s">
        <v>17</v>
      </c>
      <c r="E279" s="3">
        <v>200</v>
      </c>
      <c r="F279" s="4">
        <v>0.5</v>
      </c>
      <c r="G279" s="3">
        <v>173.4</v>
      </c>
      <c r="H279" s="3">
        <v>137.80000000000001</v>
      </c>
      <c r="I279" s="3">
        <v>113.6</v>
      </c>
      <c r="J279" s="3">
        <v>84.4</v>
      </c>
      <c r="K279" s="3">
        <v>61.6</v>
      </c>
      <c r="L279" s="3">
        <v>49.8</v>
      </c>
      <c r="M279" s="3">
        <v>37.200000000000003</v>
      </c>
      <c r="N279" s="3">
        <v>28.9</v>
      </c>
      <c r="O279" s="3">
        <v>21.4</v>
      </c>
      <c r="P279" s="3">
        <v>17.399999999999999</v>
      </c>
      <c r="Q279" s="6">
        <v>160.43999999999997</v>
      </c>
    </row>
    <row r="280" spans="1:17" ht="15.75" x14ac:dyDescent="0.2">
      <c r="A280" s="3"/>
      <c r="B280" s="3"/>
      <c r="C280" s="3">
        <v>121852</v>
      </c>
      <c r="D280" s="3" t="s">
        <v>17</v>
      </c>
      <c r="E280" s="3">
        <v>100</v>
      </c>
      <c r="F280" s="4">
        <v>1</v>
      </c>
      <c r="G280" s="3">
        <v>153.69999999999999</v>
      </c>
      <c r="H280" s="3">
        <v>122.8</v>
      </c>
      <c r="I280" s="3">
        <v>101.8</v>
      </c>
      <c r="J280" s="3">
        <v>76.099999999999994</v>
      </c>
      <c r="K280" s="3">
        <v>56.2</v>
      </c>
      <c r="L280" s="3">
        <v>45.5</v>
      </c>
      <c r="M280" s="3">
        <v>33.700000000000003</v>
      </c>
      <c r="N280" s="3">
        <v>26.4</v>
      </c>
      <c r="O280" s="3">
        <v>19.399999999999999</v>
      </c>
      <c r="P280" s="3">
        <v>15.9</v>
      </c>
      <c r="Q280" s="6">
        <v>148.08000000000001</v>
      </c>
    </row>
    <row r="281" spans="1:17" ht="15.75" x14ac:dyDescent="0.2">
      <c r="A281" s="3"/>
      <c r="B281" s="3"/>
      <c r="C281" s="3">
        <v>121852</v>
      </c>
      <c r="D281" s="3" t="s">
        <v>17</v>
      </c>
      <c r="E281" s="3">
        <v>50</v>
      </c>
      <c r="F281" s="4">
        <v>2</v>
      </c>
      <c r="G281" s="3">
        <v>135.30000000000001</v>
      </c>
      <c r="H281" s="3">
        <v>108.6</v>
      </c>
      <c r="I281" s="3">
        <v>90.5</v>
      </c>
      <c r="J281" s="3">
        <v>68</v>
      </c>
      <c r="K281" s="3">
        <v>50.7</v>
      </c>
      <c r="L281" s="3">
        <v>41.2</v>
      </c>
      <c r="M281" s="3">
        <v>30.3</v>
      </c>
      <c r="N281" s="3">
        <v>23.9</v>
      </c>
      <c r="O281" s="3">
        <v>17.600000000000001</v>
      </c>
      <c r="P281" s="3">
        <v>14.4</v>
      </c>
      <c r="Q281" s="6">
        <v>135.72</v>
      </c>
    </row>
    <row r="282" spans="1:17" ht="15.75" x14ac:dyDescent="0.2">
      <c r="A282" s="3"/>
      <c r="B282" s="3"/>
      <c r="C282" s="3">
        <v>121852</v>
      </c>
      <c r="D282" s="3" t="s">
        <v>17</v>
      </c>
      <c r="E282" s="3">
        <v>25</v>
      </c>
      <c r="F282" s="4">
        <v>4</v>
      </c>
      <c r="G282" s="3">
        <v>118.1</v>
      </c>
      <c r="H282" s="3">
        <v>95.2</v>
      </c>
      <c r="I282" s="3">
        <v>79.599999999999994</v>
      </c>
      <c r="J282" s="3">
        <v>60.2</v>
      </c>
      <c r="K282" s="3">
        <v>45.4</v>
      </c>
      <c r="L282" s="3">
        <v>37</v>
      </c>
      <c r="M282" s="3">
        <v>27</v>
      </c>
      <c r="N282" s="3">
        <v>21.5</v>
      </c>
      <c r="O282" s="3">
        <v>15.8</v>
      </c>
      <c r="P282" s="3">
        <v>12.9</v>
      </c>
      <c r="Q282" s="6">
        <v>123.35999999999999</v>
      </c>
    </row>
    <row r="283" spans="1:17" ht="15.75" x14ac:dyDescent="0.2">
      <c r="A283" s="3"/>
      <c r="B283" s="3"/>
      <c r="C283" s="3">
        <v>121852</v>
      </c>
      <c r="D283" s="3" t="s">
        <v>17</v>
      </c>
      <c r="E283" s="3">
        <v>20</v>
      </c>
      <c r="F283" s="4">
        <v>5</v>
      </c>
      <c r="G283" s="3">
        <v>112.8</v>
      </c>
      <c r="H283" s="3">
        <v>91</v>
      </c>
      <c r="I283" s="3">
        <v>76.2</v>
      </c>
      <c r="J283" s="3">
        <v>57.8</v>
      </c>
      <c r="K283" s="3">
        <v>43.6</v>
      </c>
      <c r="L283" s="3">
        <v>35.6</v>
      </c>
      <c r="M283" s="3">
        <v>25.9</v>
      </c>
      <c r="N283" s="3">
        <v>20.7</v>
      </c>
      <c r="O283" s="3">
        <v>15.2</v>
      </c>
      <c r="P283" s="3">
        <v>12.5</v>
      </c>
      <c r="Q283" s="6">
        <v>119.28</v>
      </c>
    </row>
    <row r="284" spans="1:17" ht="15.75" x14ac:dyDescent="0.2">
      <c r="A284" s="3"/>
      <c r="B284" s="3"/>
      <c r="C284" s="3">
        <v>121852</v>
      </c>
      <c r="D284" s="3" t="s">
        <v>17</v>
      </c>
      <c r="E284" s="3">
        <v>10</v>
      </c>
      <c r="F284" s="4">
        <v>10</v>
      </c>
      <c r="G284" s="3">
        <v>96.9</v>
      </c>
      <c r="H284" s="3">
        <v>78.3</v>
      </c>
      <c r="I284" s="3">
        <v>65.7</v>
      </c>
      <c r="J284" s="3">
        <v>50.2</v>
      </c>
      <c r="K284" s="3">
        <v>38.200000000000003</v>
      </c>
      <c r="L284" s="3">
        <v>31.2</v>
      </c>
      <c r="M284" s="3">
        <v>22.7</v>
      </c>
      <c r="N284" s="3">
        <v>18.3</v>
      </c>
      <c r="O284" s="3">
        <v>13.4</v>
      </c>
      <c r="P284" s="3">
        <v>11.1</v>
      </c>
      <c r="Q284" s="6">
        <v>106.44</v>
      </c>
    </row>
    <row r="285" spans="1:17" ht="15.75" x14ac:dyDescent="0.2">
      <c r="A285" s="3"/>
      <c r="B285" s="3"/>
      <c r="C285" s="3">
        <v>121852</v>
      </c>
      <c r="D285" s="3" t="s">
        <v>17</v>
      </c>
      <c r="E285" s="3">
        <v>5</v>
      </c>
      <c r="F285" s="4">
        <v>20</v>
      </c>
      <c r="G285" s="3">
        <v>81.5</v>
      </c>
      <c r="H285" s="3">
        <v>65.7</v>
      </c>
      <c r="I285" s="3">
        <v>55.3</v>
      </c>
      <c r="J285" s="3">
        <v>42.5</v>
      </c>
      <c r="K285" s="3">
        <v>32.5</v>
      </c>
      <c r="L285" s="3">
        <v>26.7</v>
      </c>
      <c r="M285" s="3">
        <v>19.399999999999999</v>
      </c>
      <c r="N285" s="3">
        <v>15.8</v>
      </c>
      <c r="O285" s="3">
        <v>11.6</v>
      </c>
      <c r="P285" s="3">
        <v>9.6</v>
      </c>
      <c r="Q285" s="6">
        <v>92.88000000000001</v>
      </c>
    </row>
    <row r="286" spans="1:17" ht="15.75" x14ac:dyDescent="0.2">
      <c r="A286" s="3"/>
      <c r="B286" s="3"/>
      <c r="C286" s="3">
        <v>121852</v>
      </c>
      <c r="D286" s="3" t="s">
        <v>17</v>
      </c>
      <c r="E286" s="3">
        <v>2</v>
      </c>
      <c r="F286" s="4">
        <v>50</v>
      </c>
      <c r="G286" s="3">
        <v>60.6</v>
      </c>
      <c r="H286" s="3">
        <v>48.2</v>
      </c>
      <c r="I286" s="3">
        <v>40.4</v>
      </c>
      <c r="J286" s="3">
        <v>31.4</v>
      </c>
      <c r="K286" s="3">
        <v>24.1</v>
      </c>
      <c r="L286" s="3">
        <v>19.899999999999999</v>
      </c>
      <c r="M286" s="3">
        <v>14.7</v>
      </c>
      <c r="N286" s="3">
        <v>12.1</v>
      </c>
      <c r="O286" s="3">
        <v>9</v>
      </c>
      <c r="P286" s="3">
        <v>7.5</v>
      </c>
      <c r="Q286" s="6">
        <v>71.759999999999991</v>
      </c>
    </row>
    <row r="287" spans="1:17" ht="15.75" x14ac:dyDescent="0.2">
      <c r="A287" s="3"/>
      <c r="B287" s="3"/>
      <c r="C287" s="3">
        <v>121852</v>
      </c>
      <c r="D287" s="3" t="s">
        <v>17</v>
      </c>
      <c r="E287" s="3">
        <v>1.01</v>
      </c>
      <c r="F287" s="7">
        <v>99</v>
      </c>
      <c r="G287" s="3">
        <v>32.9</v>
      </c>
      <c r="H287" s="3">
        <v>23.8</v>
      </c>
      <c r="I287" s="3">
        <v>19.100000000000001</v>
      </c>
      <c r="J287" s="3">
        <v>15.1</v>
      </c>
      <c r="K287" s="3">
        <v>10.8</v>
      </c>
      <c r="L287" s="3">
        <v>8.9</v>
      </c>
      <c r="M287" s="3">
        <v>7.6</v>
      </c>
      <c r="N287" s="3">
        <v>6.3</v>
      </c>
      <c r="O287" s="3">
        <v>5.0999999999999996</v>
      </c>
      <c r="P287" s="3">
        <v>4.3</v>
      </c>
      <c r="Q287" s="6">
        <v>36.119999999999997</v>
      </c>
    </row>
    <row r="288" spans="1:17" ht="15.75" x14ac:dyDescent="0.2">
      <c r="A288" s="3"/>
      <c r="B288" s="3"/>
      <c r="C288" s="3">
        <v>241220</v>
      </c>
      <c r="D288" s="3" t="s">
        <v>20</v>
      </c>
      <c r="E288" s="3">
        <v>1000</v>
      </c>
      <c r="F288" s="4">
        <v>0.1</v>
      </c>
      <c r="G288" s="3">
        <v>223.1</v>
      </c>
      <c r="H288" s="3">
        <v>211.8</v>
      </c>
      <c r="I288" s="3">
        <v>194.6</v>
      </c>
      <c r="J288" s="3">
        <v>149.80000000000001</v>
      </c>
      <c r="K288" s="3">
        <v>97</v>
      </c>
      <c r="L288" s="3">
        <v>75</v>
      </c>
      <c r="M288" s="3">
        <v>50</v>
      </c>
      <c r="N288" s="3">
        <v>37.200000000000003</v>
      </c>
      <c r="O288" s="3">
        <v>28.1</v>
      </c>
      <c r="P288" s="3">
        <v>20.2</v>
      </c>
      <c r="Q288" s="6">
        <v>176.51999999999998</v>
      </c>
    </row>
    <row r="289" spans="1:17" ht="15.75" x14ac:dyDescent="0.2">
      <c r="A289" s="3"/>
      <c r="B289" s="3"/>
      <c r="C289" s="3">
        <v>241220</v>
      </c>
      <c r="D289" s="3" t="s">
        <v>20</v>
      </c>
      <c r="E289" s="3">
        <v>500</v>
      </c>
      <c r="F289" s="4">
        <v>0.2</v>
      </c>
      <c r="G289" s="3">
        <v>194.8</v>
      </c>
      <c r="H289" s="3">
        <v>182.8</v>
      </c>
      <c r="I289" s="3">
        <v>167.3</v>
      </c>
      <c r="J289" s="3">
        <v>130.1</v>
      </c>
      <c r="K289" s="3">
        <v>86.6</v>
      </c>
      <c r="L289" s="3">
        <v>67.5</v>
      </c>
      <c r="M289" s="3">
        <v>45.9</v>
      </c>
      <c r="N289" s="3">
        <v>34.4</v>
      </c>
      <c r="O289" s="3">
        <v>26</v>
      </c>
      <c r="P289" s="3">
        <v>18.899999999999999</v>
      </c>
      <c r="Q289" s="6">
        <v>166.43999999999997</v>
      </c>
    </row>
    <row r="290" spans="1:17" ht="15.75" x14ac:dyDescent="0.2">
      <c r="A290" s="3"/>
      <c r="B290" s="3"/>
      <c r="C290" s="3">
        <v>241220</v>
      </c>
      <c r="D290" s="3" t="s">
        <v>20</v>
      </c>
      <c r="E290" s="3">
        <v>200</v>
      </c>
      <c r="F290" s="4">
        <v>0.5</v>
      </c>
      <c r="G290" s="3">
        <v>161.9</v>
      </c>
      <c r="H290" s="3">
        <v>149.6</v>
      </c>
      <c r="I290" s="3">
        <v>136</v>
      </c>
      <c r="J290" s="3">
        <v>107.2</v>
      </c>
      <c r="K290" s="3">
        <v>74</v>
      </c>
      <c r="L290" s="3">
        <v>58.2</v>
      </c>
      <c r="M290" s="3">
        <v>40.700000000000003</v>
      </c>
      <c r="N290" s="3">
        <v>30.9</v>
      </c>
      <c r="O290" s="3">
        <v>23.4</v>
      </c>
      <c r="P290" s="3">
        <v>17.100000000000001</v>
      </c>
      <c r="Q290" s="6">
        <v>153.24</v>
      </c>
    </row>
    <row r="291" spans="1:17" ht="15.75" x14ac:dyDescent="0.2">
      <c r="A291" s="3"/>
      <c r="B291" s="3"/>
      <c r="C291" s="3">
        <v>241220</v>
      </c>
      <c r="D291" s="3" t="s">
        <v>20</v>
      </c>
      <c r="E291" s="3">
        <v>100</v>
      </c>
      <c r="F291" s="4">
        <v>1</v>
      </c>
      <c r="G291" s="3">
        <v>140.1</v>
      </c>
      <c r="H291" s="3">
        <v>127.8</v>
      </c>
      <c r="I291" s="3">
        <v>115.5</v>
      </c>
      <c r="J291" s="3">
        <v>91.9</v>
      </c>
      <c r="K291" s="3">
        <v>65.2</v>
      </c>
      <c r="L291" s="3">
        <v>51.7</v>
      </c>
      <c r="M291" s="3">
        <v>36.9</v>
      </c>
      <c r="N291" s="3">
        <v>28.3</v>
      </c>
      <c r="O291" s="3">
        <v>21.4</v>
      </c>
      <c r="P291" s="3">
        <v>15.9</v>
      </c>
      <c r="Q291" s="6">
        <v>143.16</v>
      </c>
    </row>
    <row r="292" spans="1:17" ht="15.75" x14ac:dyDescent="0.2">
      <c r="A292" s="3"/>
      <c r="B292" s="3"/>
      <c r="C292" s="3">
        <v>241220</v>
      </c>
      <c r="D292" s="3" t="s">
        <v>20</v>
      </c>
      <c r="E292" s="3">
        <v>50</v>
      </c>
      <c r="F292" s="4">
        <v>2</v>
      </c>
      <c r="G292" s="3">
        <v>120.5</v>
      </c>
      <c r="H292" s="3">
        <v>108.4</v>
      </c>
      <c r="I292" s="3">
        <v>97.3</v>
      </c>
      <c r="J292" s="3">
        <v>78.099999999999994</v>
      </c>
      <c r="K292" s="3">
        <v>57</v>
      </c>
      <c r="L292" s="3">
        <v>45.6</v>
      </c>
      <c r="M292" s="3">
        <v>33.200000000000003</v>
      </c>
      <c r="N292" s="3">
        <v>25.7</v>
      </c>
      <c r="O292" s="3">
        <v>19.5</v>
      </c>
      <c r="P292" s="3">
        <v>14.6</v>
      </c>
      <c r="Q292" s="6">
        <v>132.95999999999998</v>
      </c>
    </row>
    <row r="293" spans="1:17" ht="15.75" x14ac:dyDescent="0.2">
      <c r="A293" s="3"/>
      <c r="B293" s="3"/>
      <c r="C293" s="3">
        <v>241220</v>
      </c>
      <c r="D293" s="3" t="s">
        <v>20</v>
      </c>
      <c r="E293" s="3">
        <v>25</v>
      </c>
      <c r="F293" s="4">
        <v>4</v>
      </c>
      <c r="G293" s="3">
        <v>102.8</v>
      </c>
      <c r="H293" s="3">
        <v>91.1</v>
      </c>
      <c r="I293" s="3">
        <v>81.099999999999994</v>
      </c>
      <c r="J293" s="3">
        <v>65.599999999999994</v>
      </c>
      <c r="K293" s="3">
        <v>49.3</v>
      </c>
      <c r="L293" s="3">
        <v>39.799999999999997</v>
      </c>
      <c r="M293" s="3">
        <v>29.5</v>
      </c>
      <c r="N293" s="3">
        <v>23.1</v>
      </c>
      <c r="O293" s="3">
        <v>17.600000000000001</v>
      </c>
      <c r="P293" s="3">
        <v>13.3</v>
      </c>
      <c r="Q293" s="6">
        <v>122.51999999999998</v>
      </c>
    </row>
    <row r="294" spans="1:17" ht="15.75" x14ac:dyDescent="0.2">
      <c r="A294" s="3"/>
      <c r="B294" s="3"/>
      <c r="C294" s="3">
        <v>241220</v>
      </c>
      <c r="D294" s="3" t="s">
        <v>20</v>
      </c>
      <c r="E294" s="3">
        <v>20</v>
      </c>
      <c r="F294" s="4">
        <v>5</v>
      </c>
      <c r="G294" s="3">
        <v>97.5</v>
      </c>
      <c r="H294" s="3">
        <v>86</v>
      </c>
      <c r="I294" s="3">
        <v>76.3</v>
      </c>
      <c r="J294" s="3">
        <v>61.8</v>
      </c>
      <c r="K294" s="3">
        <v>46.9</v>
      </c>
      <c r="L294" s="3">
        <v>37.9</v>
      </c>
      <c r="M294" s="3">
        <v>28.4</v>
      </c>
      <c r="N294" s="3">
        <v>22.3</v>
      </c>
      <c r="O294" s="3">
        <v>17</v>
      </c>
      <c r="P294" s="3">
        <v>12.9</v>
      </c>
      <c r="Q294" s="6">
        <v>119.03999999999999</v>
      </c>
    </row>
    <row r="295" spans="1:17" ht="15.75" x14ac:dyDescent="0.2">
      <c r="A295" s="3"/>
      <c r="B295" s="3"/>
      <c r="C295" s="3">
        <v>241220</v>
      </c>
      <c r="D295" s="3" t="s">
        <v>20</v>
      </c>
      <c r="E295" s="3">
        <v>10</v>
      </c>
      <c r="F295" s="4">
        <v>10</v>
      </c>
      <c r="G295" s="3">
        <v>82</v>
      </c>
      <c r="H295" s="3">
        <v>71</v>
      </c>
      <c r="I295" s="3">
        <v>62.4</v>
      </c>
      <c r="J295" s="3">
        <v>50.8</v>
      </c>
      <c r="K295" s="3">
        <v>39.700000000000003</v>
      </c>
      <c r="L295" s="3">
        <v>32.4</v>
      </c>
      <c r="M295" s="3">
        <v>24.7</v>
      </c>
      <c r="N295" s="3">
        <v>19.7</v>
      </c>
      <c r="O295" s="3">
        <v>15</v>
      </c>
      <c r="P295" s="3">
        <v>11.7</v>
      </c>
      <c r="Q295" s="6">
        <v>108</v>
      </c>
    </row>
    <row r="296" spans="1:17" ht="15.75" x14ac:dyDescent="0.2">
      <c r="A296" s="3"/>
      <c r="B296" s="3"/>
      <c r="C296" s="3">
        <v>241220</v>
      </c>
      <c r="D296" s="3" t="s">
        <v>20</v>
      </c>
      <c r="E296" s="3">
        <v>5</v>
      </c>
      <c r="F296" s="4">
        <v>20</v>
      </c>
      <c r="G296" s="3">
        <v>67.7</v>
      </c>
      <c r="H296" s="3">
        <v>57.4</v>
      </c>
      <c r="I296" s="3">
        <v>49.7</v>
      </c>
      <c r="J296" s="3">
        <v>40.700000000000003</v>
      </c>
      <c r="K296" s="3">
        <v>32.700000000000003</v>
      </c>
      <c r="L296" s="3">
        <v>27</v>
      </c>
      <c r="M296" s="3">
        <v>21</v>
      </c>
      <c r="N296" s="3">
        <v>17</v>
      </c>
      <c r="O296" s="3">
        <v>13</v>
      </c>
      <c r="P296" s="3">
        <v>10.3</v>
      </c>
      <c r="Q296" s="6">
        <v>96.11999999999999</v>
      </c>
    </row>
    <row r="297" spans="1:17" ht="15.75" x14ac:dyDescent="0.2">
      <c r="A297" s="3"/>
      <c r="B297" s="3"/>
      <c r="C297" s="3">
        <v>241220</v>
      </c>
      <c r="D297" s="3" t="s">
        <v>20</v>
      </c>
      <c r="E297" s="3">
        <v>2</v>
      </c>
      <c r="F297" s="4">
        <v>50</v>
      </c>
      <c r="G297" s="3">
        <v>49.4</v>
      </c>
      <c r="H297" s="3">
        <v>40.299999999999997</v>
      </c>
      <c r="I297" s="3">
        <v>34</v>
      </c>
      <c r="J297" s="3">
        <v>27.6</v>
      </c>
      <c r="K297" s="3">
        <v>23.2</v>
      </c>
      <c r="L297" s="3">
        <v>19.5</v>
      </c>
      <c r="M297" s="3">
        <v>15.5</v>
      </c>
      <c r="N297" s="3">
        <v>12.8</v>
      </c>
      <c r="O297" s="3">
        <v>9.9</v>
      </c>
      <c r="P297" s="3">
        <v>8.3000000000000007</v>
      </c>
      <c r="Q297" s="6">
        <v>77.040000000000006</v>
      </c>
    </row>
    <row r="298" spans="1:17" ht="15.75" x14ac:dyDescent="0.2">
      <c r="A298" s="3"/>
      <c r="B298" s="3"/>
      <c r="C298" s="3">
        <v>241220</v>
      </c>
      <c r="D298" s="3" t="s">
        <v>20</v>
      </c>
      <c r="E298" s="3">
        <v>1.01</v>
      </c>
      <c r="F298" s="7">
        <v>99</v>
      </c>
      <c r="G298" s="3">
        <v>28.3</v>
      </c>
      <c r="H298" s="3">
        <v>21</v>
      </c>
      <c r="I298" s="3">
        <v>16.2</v>
      </c>
      <c r="J298" s="3">
        <v>12.3</v>
      </c>
      <c r="K298" s="3">
        <v>10.5</v>
      </c>
      <c r="L298" s="3">
        <v>9.1</v>
      </c>
      <c r="M298" s="3">
        <v>7</v>
      </c>
      <c r="N298" s="3">
        <v>6.2</v>
      </c>
      <c r="O298" s="3">
        <v>4.9000000000000004</v>
      </c>
      <c r="P298" s="3">
        <v>4.9000000000000004</v>
      </c>
      <c r="Q298" s="6">
        <v>42.359999999999992</v>
      </c>
    </row>
    <row r="299" spans="1:17" ht="15.75" x14ac:dyDescent="0.2">
      <c r="A299" s="3"/>
      <c r="B299" s="3"/>
      <c r="C299" s="3">
        <v>131598</v>
      </c>
      <c r="D299" s="3" t="s">
        <v>21</v>
      </c>
      <c r="E299" s="3">
        <v>1000</v>
      </c>
      <c r="F299" s="4">
        <v>0.1</v>
      </c>
      <c r="G299" s="3">
        <v>180.6</v>
      </c>
      <c r="H299" s="3">
        <v>143.6</v>
      </c>
      <c r="I299" s="3">
        <v>123.8</v>
      </c>
      <c r="J299" s="3">
        <v>96.2</v>
      </c>
      <c r="K299" s="3">
        <v>68.099999999999994</v>
      </c>
      <c r="L299" s="3">
        <v>54</v>
      </c>
      <c r="M299" s="3">
        <v>40</v>
      </c>
      <c r="N299" s="3">
        <v>31.9</v>
      </c>
      <c r="O299" s="3">
        <v>23.7</v>
      </c>
      <c r="P299" s="3">
        <v>19.100000000000001</v>
      </c>
      <c r="Q299" s="6">
        <v>257.52</v>
      </c>
    </row>
    <row r="300" spans="1:17" ht="15.75" x14ac:dyDescent="0.2">
      <c r="A300" s="3"/>
      <c r="B300" s="3"/>
      <c r="C300" s="3">
        <v>131598</v>
      </c>
      <c r="D300" s="3" t="s">
        <v>21</v>
      </c>
      <c r="E300" s="3">
        <v>500</v>
      </c>
      <c r="F300" s="4">
        <v>0.2</v>
      </c>
      <c r="G300" s="3">
        <v>167.1</v>
      </c>
      <c r="H300" s="3">
        <v>133.1</v>
      </c>
      <c r="I300" s="3">
        <v>114.5</v>
      </c>
      <c r="J300" s="3">
        <v>89.2</v>
      </c>
      <c r="K300" s="3">
        <v>63.8</v>
      </c>
      <c r="L300" s="3">
        <v>50.8</v>
      </c>
      <c r="M300" s="3">
        <v>37.6</v>
      </c>
      <c r="N300" s="3">
        <v>30.1</v>
      </c>
      <c r="O300" s="3">
        <v>22.4</v>
      </c>
      <c r="P300" s="3">
        <v>18.100000000000001</v>
      </c>
      <c r="Q300" s="6">
        <v>232.43999999999997</v>
      </c>
    </row>
    <row r="301" spans="1:17" ht="15.75" x14ac:dyDescent="0.2">
      <c r="A301" s="3"/>
      <c r="B301" s="3"/>
      <c r="C301" s="3">
        <v>131598</v>
      </c>
      <c r="D301" s="3" t="s">
        <v>21</v>
      </c>
      <c r="E301" s="3">
        <v>200</v>
      </c>
      <c r="F301" s="4">
        <v>0.5</v>
      </c>
      <c r="G301" s="3">
        <v>149.69999999999999</v>
      </c>
      <c r="H301" s="3">
        <v>119.5</v>
      </c>
      <c r="I301" s="3">
        <v>102.6</v>
      </c>
      <c r="J301" s="3">
        <v>80.099999999999994</v>
      </c>
      <c r="K301" s="3">
        <v>58.1</v>
      </c>
      <c r="L301" s="3">
        <v>46.6</v>
      </c>
      <c r="M301" s="3">
        <v>34.5</v>
      </c>
      <c r="N301" s="3">
        <v>27.6</v>
      </c>
      <c r="O301" s="3">
        <v>20.6</v>
      </c>
      <c r="P301" s="3">
        <v>16.7</v>
      </c>
      <c r="Q301" s="6">
        <v>201.48</v>
      </c>
    </row>
    <row r="302" spans="1:17" ht="15.75" x14ac:dyDescent="0.2">
      <c r="A302" s="3"/>
      <c r="B302" s="3"/>
      <c r="C302" s="3">
        <v>131598</v>
      </c>
      <c r="D302" s="3" t="s">
        <v>21</v>
      </c>
      <c r="E302" s="3">
        <v>100</v>
      </c>
      <c r="F302" s="4">
        <v>1</v>
      </c>
      <c r="G302" s="3">
        <v>136.9</v>
      </c>
      <c r="H302" s="3">
        <v>109.5</v>
      </c>
      <c r="I302" s="3">
        <v>93.8</v>
      </c>
      <c r="J302" s="3">
        <v>73.3</v>
      </c>
      <c r="K302" s="3">
        <v>53.8</v>
      </c>
      <c r="L302" s="3">
        <v>43.3</v>
      </c>
      <c r="M302" s="3">
        <v>32</v>
      </c>
      <c r="N302" s="3">
        <v>25.7</v>
      </c>
      <c r="O302" s="3">
        <v>19.3</v>
      </c>
      <c r="P302" s="3">
        <v>15.6</v>
      </c>
      <c r="Q302" s="6">
        <v>179.51999999999998</v>
      </c>
    </row>
    <row r="303" spans="1:17" ht="15.75" x14ac:dyDescent="0.2">
      <c r="A303" s="3"/>
      <c r="B303" s="3"/>
      <c r="C303" s="3">
        <v>131598</v>
      </c>
      <c r="D303" s="3" t="s">
        <v>21</v>
      </c>
      <c r="E303" s="3">
        <v>50</v>
      </c>
      <c r="F303" s="4">
        <v>2</v>
      </c>
      <c r="G303" s="3">
        <v>124.3</v>
      </c>
      <c r="H303" s="3">
        <v>99.6</v>
      </c>
      <c r="I303" s="3">
        <v>85.1</v>
      </c>
      <c r="J303" s="3">
        <v>66.599999999999994</v>
      </c>
      <c r="K303" s="3">
        <v>49.3</v>
      </c>
      <c r="L303" s="3">
        <v>40</v>
      </c>
      <c r="M303" s="3">
        <v>29.5</v>
      </c>
      <c r="N303" s="3">
        <v>23.7</v>
      </c>
      <c r="O303" s="3">
        <v>17.899999999999999</v>
      </c>
      <c r="P303" s="3">
        <v>14.5</v>
      </c>
      <c r="Q303" s="6">
        <v>158.63999999999999</v>
      </c>
    </row>
    <row r="304" spans="1:17" ht="15.75" x14ac:dyDescent="0.2">
      <c r="A304" s="3"/>
      <c r="B304" s="3"/>
      <c r="C304" s="3">
        <v>131598</v>
      </c>
      <c r="D304" s="3" t="s">
        <v>21</v>
      </c>
      <c r="E304" s="3">
        <v>25</v>
      </c>
      <c r="F304" s="4">
        <v>4</v>
      </c>
      <c r="G304" s="3">
        <v>111.8</v>
      </c>
      <c r="H304" s="3">
        <v>89.8</v>
      </c>
      <c r="I304" s="3">
        <v>76.5</v>
      </c>
      <c r="J304" s="3">
        <v>59.9</v>
      </c>
      <c r="K304" s="3">
        <v>44.8</v>
      </c>
      <c r="L304" s="3">
        <v>36.4</v>
      </c>
      <c r="M304" s="3">
        <v>26.9</v>
      </c>
      <c r="N304" s="3">
        <v>21.6</v>
      </c>
      <c r="O304" s="3">
        <v>16.399999999999999</v>
      </c>
      <c r="P304" s="3">
        <v>13.3</v>
      </c>
      <c r="Q304" s="6">
        <v>138.84</v>
      </c>
    </row>
    <row r="305" spans="1:17" ht="15.75" x14ac:dyDescent="0.2">
      <c r="A305" s="3"/>
      <c r="B305" s="3"/>
      <c r="C305" s="3">
        <v>131598</v>
      </c>
      <c r="D305" s="3" t="s">
        <v>21</v>
      </c>
      <c r="E305" s="3">
        <v>20</v>
      </c>
      <c r="F305" s="4">
        <v>5</v>
      </c>
      <c r="G305" s="3">
        <v>107.8</v>
      </c>
      <c r="H305" s="3">
        <v>86.6</v>
      </c>
      <c r="I305" s="3">
        <v>73.7</v>
      </c>
      <c r="J305" s="3">
        <v>57.8</v>
      </c>
      <c r="K305" s="3">
        <v>43.3</v>
      </c>
      <c r="L305" s="3">
        <v>35.299999999999997</v>
      </c>
      <c r="M305" s="3">
        <v>26</v>
      </c>
      <c r="N305" s="3">
        <v>20.9</v>
      </c>
      <c r="O305" s="3">
        <v>15.9</v>
      </c>
      <c r="P305" s="3">
        <v>12.9</v>
      </c>
      <c r="Q305" s="6">
        <v>132.6</v>
      </c>
    </row>
    <row r="306" spans="1:17" ht="15.75" x14ac:dyDescent="0.2">
      <c r="A306" s="3"/>
      <c r="B306" s="3"/>
      <c r="C306" s="3">
        <v>131598</v>
      </c>
      <c r="D306" s="3" t="s">
        <v>21</v>
      </c>
      <c r="E306" s="3">
        <v>10</v>
      </c>
      <c r="F306" s="4">
        <v>10</v>
      </c>
      <c r="G306" s="3">
        <v>95.3</v>
      </c>
      <c r="H306" s="3">
        <v>76.599999999999994</v>
      </c>
      <c r="I306" s="3">
        <v>65</v>
      </c>
      <c r="J306" s="3">
        <v>50.9</v>
      </c>
      <c r="K306" s="3">
        <v>38.4</v>
      </c>
      <c r="L306" s="3">
        <v>31.5</v>
      </c>
      <c r="M306" s="3">
        <v>23.2</v>
      </c>
      <c r="N306" s="3">
        <v>18.7</v>
      </c>
      <c r="O306" s="3">
        <v>14.3</v>
      </c>
      <c r="P306" s="3">
        <v>11.6</v>
      </c>
      <c r="Q306" s="6">
        <v>113.64</v>
      </c>
    </row>
    <row r="307" spans="1:17" ht="15.75" x14ac:dyDescent="0.2">
      <c r="A307" s="3"/>
      <c r="B307" s="3"/>
      <c r="C307" s="3">
        <v>131598</v>
      </c>
      <c r="D307" s="3" t="s">
        <v>21</v>
      </c>
      <c r="E307" s="3">
        <v>5</v>
      </c>
      <c r="F307" s="4">
        <v>20</v>
      </c>
      <c r="G307" s="3">
        <v>82.3</v>
      </c>
      <c r="H307" s="3">
        <v>66.2</v>
      </c>
      <c r="I307" s="3">
        <v>56</v>
      </c>
      <c r="J307" s="3">
        <v>43.8</v>
      </c>
      <c r="K307" s="3">
        <v>33.200000000000003</v>
      </c>
      <c r="L307" s="3">
        <v>27.3</v>
      </c>
      <c r="M307" s="3">
        <v>20.2</v>
      </c>
      <c r="N307" s="3">
        <v>16.3</v>
      </c>
      <c r="O307" s="3">
        <v>12.5</v>
      </c>
      <c r="P307" s="3">
        <v>10.199999999999999</v>
      </c>
      <c r="Q307" s="6">
        <v>94.8</v>
      </c>
    </row>
    <row r="308" spans="1:17" ht="15.75" x14ac:dyDescent="0.2">
      <c r="A308" s="3"/>
      <c r="B308" s="3"/>
      <c r="C308" s="3">
        <v>131598</v>
      </c>
      <c r="D308" s="3" t="s">
        <v>21</v>
      </c>
      <c r="E308" s="3">
        <v>2</v>
      </c>
      <c r="F308" s="4">
        <v>50</v>
      </c>
      <c r="G308" s="3">
        <v>62.8</v>
      </c>
      <c r="H308" s="3">
        <v>50.5</v>
      </c>
      <c r="I308" s="3">
        <v>42.5</v>
      </c>
      <c r="J308" s="3">
        <v>33</v>
      </c>
      <c r="K308" s="3">
        <v>25</v>
      </c>
      <c r="L308" s="3">
        <v>20.5</v>
      </c>
      <c r="M308" s="3">
        <v>15.2</v>
      </c>
      <c r="N308" s="3">
        <v>12.4</v>
      </c>
      <c r="O308" s="3">
        <v>9.6</v>
      </c>
      <c r="P308" s="3">
        <v>7.8</v>
      </c>
      <c r="Q308" s="6">
        <v>68.52</v>
      </c>
    </row>
    <row r="309" spans="1:17" ht="15.75" x14ac:dyDescent="0.2">
      <c r="A309" s="3"/>
      <c r="B309" s="3"/>
      <c r="C309" s="3">
        <v>131598</v>
      </c>
      <c r="D309" s="3" t="s">
        <v>21</v>
      </c>
      <c r="E309" s="3">
        <v>1.01</v>
      </c>
      <c r="F309" s="7">
        <v>99</v>
      </c>
      <c r="G309" s="3">
        <v>31.6</v>
      </c>
      <c r="H309" s="3">
        <v>25.1</v>
      </c>
      <c r="I309" s="3">
        <v>20.8</v>
      </c>
      <c r="J309" s="3">
        <v>15.4</v>
      </c>
      <c r="K309" s="3">
        <v>10.9</v>
      </c>
      <c r="L309" s="3">
        <v>8.6</v>
      </c>
      <c r="M309" s="3">
        <v>6.5</v>
      </c>
      <c r="N309" s="3">
        <v>5.4</v>
      </c>
      <c r="O309" s="3">
        <v>4.3</v>
      </c>
      <c r="P309" s="3">
        <v>3.4</v>
      </c>
      <c r="Q309" s="6">
        <v>31.679999999999996</v>
      </c>
    </row>
    <row r="310" spans="1:17" ht="15.75" x14ac:dyDescent="0.2">
      <c r="A310" s="3"/>
      <c r="B310" s="3"/>
      <c r="C310" s="3">
        <v>243110</v>
      </c>
      <c r="D310" s="3" t="s">
        <v>23</v>
      </c>
      <c r="E310" s="3">
        <v>1000</v>
      </c>
      <c r="F310" s="4">
        <v>0.1</v>
      </c>
      <c r="G310" s="3">
        <v>345.4</v>
      </c>
      <c r="H310" s="3">
        <v>244</v>
      </c>
      <c r="I310" s="3">
        <v>176.6</v>
      </c>
      <c r="J310" s="3">
        <v>112.3</v>
      </c>
      <c r="K310" s="3">
        <v>71.5</v>
      </c>
      <c r="L310" s="3">
        <v>56.3</v>
      </c>
      <c r="M310" s="3">
        <v>45.6</v>
      </c>
      <c r="N310" s="3">
        <v>43.4</v>
      </c>
      <c r="O310" s="3">
        <v>37</v>
      </c>
      <c r="P310" s="3">
        <v>31.2</v>
      </c>
      <c r="Q310" s="6">
        <v>183.48</v>
      </c>
    </row>
    <row r="311" spans="1:17" ht="15.75" x14ac:dyDescent="0.2">
      <c r="A311" s="3"/>
      <c r="B311" s="3"/>
      <c r="C311" s="3">
        <v>243110</v>
      </c>
      <c r="D311" s="3" t="s">
        <v>23</v>
      </c>
      <c r="E311" s="3">
        <v>500</v>
      </c>
      <c r="F311" s="4">
        <v>0.2</v>
      </c>
      <c r="G311" s="3">
        <v>289.8</v>
      </c>
      <c r="H311" s="3">
        <v>209</v>
      </c>
      <c r="I311" s="3">
        <v>153.9</v>
      </c>
      <c r="J311" s="3">
        <v>100.1</v>
      </c>
      <c r="K311" s="3">
        <v>65.2</v>
      </c>
      <c r="L311" s="3">
        <v>51.5</v>
      </c>
      <c r="M311" s="3">
        <v>41.5</v>
      </c>
      <c r="N311" s="3">
        <v>38.799999999999997</v>
      </c>
      <c r="O311" s="3">
        <v>32.9</v>
      </c>
      <c r="P311" s="3">
        <v>27.8</v>
      </c>
      <c r="Q311" s="6">
        <v>174.23999999999998</v>
      </c>
    </row>
    <row r="312" spans="1:17" ht="15.75" x14ac:dyDescent="0.2">
      <c r="A312" s="3"/>
      <c r="B312" s="3"/>
      <c r="C312" s="3">
        <v>243110</v>
      </c>
      <c r="D312" s="3" t="s">
        <v>23</v>
      </c>
      <c r="E312" s="3">
        <v>200</v>
      </c>
      <c r="F312" s="4">
        <v>0.5</v>
      </c>
      <c r="G312" s="3">
        <v>228.1</v>
      </c>
      <c r="H312" s="3">
        <v>169.1</v>
      </c>
      <c r="I312" s="3">
        <v>127.3</v>
      </c>
      <c r="J312" s="3">
        <v>85.4</v>
      </c>
      <c r="K312" s="3">
        <v>57.2</v>
      </c>
      <c r="L312" s="3">
        <v>45.5</v>
      </c>
      <c r="M312" s="3">
        <v>36.4</v>
      </c>
      <c r="N312" s="3">
        <v>33.200000000000003</v>
      </c>
      <c r="O312" s="3">
        <v>27.9</v>
      </c>
      <c r="P312" s="3">
        <v>23.7</v>
      </c>
      <c r="Q312" s="6">
        <v>161.28</v>
      </c>
    </row>
    <row r="313" spans="1:17" ht="15.75" x14ac:dyDescent="0.2">
      <c r="A313" s="3"/>
      <c r="B313" s="3"/>
      <c r="C313" s="3">
        <v>243110</v>
      </c>
      <c r="D313" s="3" t="s">
        <v>23</v>
      </c>
      <c r="E313" s="3">
        <v>100</v>
      </c>
      <c r="F313" s="4">
        <v>1</v>
      </c>
      <c r="G313" s="3">
        <v>189</v>
      </c>
      <c r="H313" s="3">
        <v>143</v>
      </c>
      <c r="I313" s="3">
        <v>109.4</v>
      </c>
      <c r="J313" s="3">
        <v>75.099999999999994</v>
      </c>
      <c r="K313" s="3">
        <v>51.5</v>
      </c>
      <c r="L313" s="3">
        <v>41.1</v>
      </c>
      <c r="M313" s="3">
        <v>32.700000000000003</v>
      </c>
      <c r="N313" s="3">
        <v>29.3</v>
      </c>
      <c r="O313" s="3">
        <v>24.4</v>
      </c>
      <c r="P313" s="3">
        <v>20.8</v>
      </c>
      <c r="Q313" s="6">
        <v>150.84</v>
      </c>
    </row>
    <row r="314" spans="1:17" ht="15.75" x14ac:dyDescent="0.2">
      <c r="A314" s="3"/>
      <c r="B314" s="3"/>
      <c r="C314" s="3">
        <v>243110</v>
      </c>
      <c r="D314" s="3" t="s">
        <v>23</v>
      </c>
      <c r="E314" s="3">
        <v>50</v>
      </c>
      <c r="F314" s="4">
        <v>2</v>
      </c>
      <c r="G314" s="3">
        <v>155.30000000000001</v>
      </c>
      <c r="H314" s="3">
        <v>120</v>
      </c>
      <c r="I314" s="3">
        <v>93.4</v>
      </c>
      <c r="J314" s="3">
        <v>65.5</v>
      </c>
      <c r="K314" s="3">
        <v>45.9</v>
      </c>
      <c r="L314" s="3">
        <v>36.799999999999997</v>
      </c>
      <c r="M314" s="3">
        <v>29.2</v>
      </c>
      <c r="N314" s="3">
        <v>25.6</v>
      </c>
      <c r="O314" s="3">
        <v>21.1</v>
      </c>
      <c r="P314" s="3">
        <v>18</v>
      </c>
      <c r="Q314" s="6">
        <v>139.56</v>
      </c>
    </row>
    <row r="315" spans="1:17" ht="15.75" x14ac:dyDescent="0.2">
      <c r="A315" s="3"/>
      <c r="B315" s="3"/>
      <c r="C315" s="3">
        <v>243110</v>
      </c>
      <c r="D315" s="3" t="s">
        <v>23</v>
      </c>
      <c r="E315" s="3">
        <v>25</v>
      </c>
      <c r="F315" s="4">
        <v>4</v>
      </c>
      <c r="G315" s="3">
        <v>126.4</v>
      </c>
      <c r="H315" s="3">
        <v>99.6</v>
      </c>
      <c r="I315" s="3">
        <v>78.8</v>
      </c>
      <c r="J315" s="3">
        <v>56.6</v>
      </c>
      <c r="K315" s="3">
        <v>40.5</v>
      </c>
      <c r="L315" s="3">
        <v>32.6</v>
      </c>
      <c r="M315" s="3">
        <v>25.7</v>
      </c>
      <c r="N315" s="3">
        <v>22.2</v>
      </c>
      <c r="O315" s="3">
        <v>18.100000000000001</v>
      </c>
      <c r="P315" s="3">
        <v>15.4</v>
      </c>
      <c r="Q315" s="6">
        <v>127.55999999999999</v>
      </c>
    </row>
    <row r="316" spans="1:17" ht="15.75" x14ac:dyDescent="0.2">
      <c r="A316" s="3"/>
      <c r="B316" s="3"/>
      <c r="C316" s="3">
        <v>243110</v>
      </c>
      <c r="D316" s="3" t="s">
        <v>23</v>
      </c>
      <c r="E316" s="3">
        <v>20</v>
      </c>
      <c r="F316" s="4">
        <v>5</v>
      </c>
      <c r="G316" s="3">
        <v>118</v>
      </c>
      <c r="H316" s="3">
        <v>93.5</v>
      </c>
      <c r="I316" s="3">
        <v>74.400000000000006</v>
      </c>
      <c r="J316" s="3">
        <v>53.8</v>
      </c>
      <c r="K316" s="3">
        <v>38.799999999999997</v>
      </c>
      <c r="L316" s="3">
        <v>31.3</v>
      </c>
      <c r="M316" s="3">
        <v>24.6</v>
      </c>
      <c r="N316" s="3">
        <v>21.1</v>
      </c>
      <c r="O316" s="3">
        <v>17.100000000000001</v>
      </c>
      <c r="P316" s="3">
        <v>14.6</v>
      </c>
      <c r="Q316" s="6">
        <v>123.48</v>
      </c>
    </row>
    <row r="317" spans="1:17" ht="15.75" x14ac:dyDescent="0.2">
      <c r="A317" s="3"/>
      <c r="B317" s="3"/>
      <c r="C317" s="3">
        <v>243110</v>
      </c>
      <c r="D317" s="3" t="s">
        <v>23</v>
      </c>
      <c r="E317" s="3">
        <v>10</v>
      </c>
      <c r="F317" s="4">
        <v>10</v>
      </c>
      <c r="G317" s="3">
        <v>94.1</v>
      </c>
      <c r="H317" s="3">
        <v>76</v>
      </c>
      <c r="I317" s="3">
        <v>61.5</v>
      </c>
      <c r="J317" s="3">
        <v>45.4</v>
      </c>
      <c r="K317" s="3">
        <v>33.5</v>
      </c>
      <c r="L317" s="3">
        <v>27.1</v>
      </c>
      <c r="M317" s="3">
        <v>21.2</v>
      </c>
      <c r="N317" s="3">
        <v>17.899999999999999</v>
      </c>
      <c r="O317" s="3">
        <v>14.3</v>
      </c>
      <c r="P317" s="3">
        <v>12.2</v>
      </c>
      <c r="Q317" s="6">
        <v>109.8</v>
      </c>
    </row>
    <row r="318" spans="1:17" ht="15.75" x14ac:dyDescent="0.2">
      <c r="A318" s="3"/>
      <c r="B318" s="3"/>
      <c r="C318" s="3">
        <v>243110</v>
      </c>
      <c r="D318" s="3" t="s">
        <v>23</v>
      </c>
      <c r="E318" s="3">
        <v>5</v>
      </c>
      <c r="F318" s="4">
        <v>20</v>
      </c>
      <c r="G318" s="3">
        <v>73.2</v>
      </c>
      <c r="H318" s="3">
        <v>60.2</v>
      </c>
      <c r="I318" s="3">
        <v>49.6</v>
      </c>
      <c r="J318" s="3">
        <v>37.299999999999997</v>
      </c>
      <c r="K318" s="3">
        <v>28.1</v>
      </c>
      <c r="L318" s="3">
        <v>22.9</v>
      </c>
      <c r="M318" s="3">
        <v>17.8</v>
      </c>
      <c r="N318" s="3">
        <v>14.7</v>
      </c>
      <c r="O318" s="3">
        <v>11.6</v>
      </c>
      <c r="P318" s="3">
        <v>9.9</v>
      </c>
      <c r="Q318" s="6">
        <v>94.44</v>
      </c>
    </row>
    <row r="319" spans="1:17" ht="15.75" x14ac:dyDescent="0.2">
      <c r="A319" s="3"/>
      <c r="B319" s="3"/>
      <c r="C319" s="3">
        <v>243110</v>
      </c>
      <c r="D319" s="3" t="s">
        <v>23</v>
      </c>
      <c r="E319" s="3">
        <v>2</v>
      </c>
      <c r="F319" s="4">
        <v>50</v>
      </c>
      <c r="G319" s="3">
        <v>48.4</v>
      </c>
      <c r="H319" s="3">
        <v>40.6</v>
      </c>
      <c r="I319" s="3">
        <v>34.200000000000003</v>
      </c>
      <c r="J319" s="3">
        <v>26.2</v>
      </c>
      <c r="K319" s="3">
        <v>20.3</v>
      </c>
      <c r="L319" s="3">
        <v>16.7</v>
      </c>
      <c r="M319" s="3">
        <v>12.8</v>
      </c>
      <c r="N319" s="3">
        <v>10.4</v>
      </c>
      <c r="O319" s="3">
        <v>8</v>
      </c>
      <c r="P319" s="3">
        <v>6.6</v>
      </c>
      <c r="Q319" s="6">
        <v>68.52</v>
      </c>
    </row>
    <row r="320" spans="1:17" ht="15.75" x14ac:dyDescent="0.2">
      <c r="A320" s="3"/>
      <c r="B320" s="3"/>
      <c r="C320" s="3">
        <v>243110</v>
      </c>
      <c r="D320" s="3" t="s">
        <v>23</v>
      </c>
      <c r="E320" s="3">
        <v>1.01</v>
      </c>
      <c r="F320" s="7">
        <v>99</v>
      </c>
      <c r="G320" s="3">
        <v>23</v>
      </c>
      <c r="H320" s="3">
        <v>18.899999999999999</v>
      </c>
      <c r="I320" s="3">
        <v>15.8</v>
      </c>
      <c r="J320" s="3">
        <v>11.6</v>
      </c>
      <c r="K320" s="3">
        <v>8.9</v>
      </c>
      <c r="L320" s="3">
        <v>7.4</v>
      </c>
      <c r="M320" s="3">
        <v>5.5</v>
      </c>
      <c r="N320" s="3">
        <v>4.5999999999999996</v>
      </c>
      <c r="O320" s="3">
        <v>3.2</v>
      </c>
      <c r="P320" s="3">
        <v>2.5</v>
      </c>
      <c r="Q320" s="6">
        <v>22.56</v>
      </c>
    </row>
    <row r="321" spans="1:17" ht="15.75" x14ac:dyDescent="0.2">
      <c r="A321" s="3"/>
      <c r="B321" s="3"/>
      <c r="C321" s="3">
        <v>136741</v>
      </c>
      <c r="D321" s="3" t="s">
        <v>25</v>
      </c>
      <c r="E321" s="3">
        <v>1000</v>
      </c>
      <c r="F321" s="4">
        <v>0.1</v>
      </c>
      <c r="G321" s="3">
        <v>179.6</v>
      </c>
      <c r="H321" s="3">
        <v>154.9</v>
      </c>
      <c r="I321" s="3">
        <v>128.5</v>
      </c>
      <c r="J321" s="3">
        <v>110.1</v>
      </c>
      <c r="K321" s="3">
        <v>80</v>
      </c>
      <c r="L321" s="3">
        <v>68.599999999999994</v>
      </c>
      <c r="M321" s="3">
        <v>49.4</v>
      </c>
      <c r="N321" s="3">
        <v>39.700000000000003</v>
      </c>
      <c r="O321" s="3">
        <v>28.9</v>
      </c>
      <c r="P321" s="3">
        <v>24.7</v>
      </c>
      <c r="Q321" s="6">
        <v>228</v>
      </c>
    </row>
    <row r="322" spans="1:17" ht="15.75" x14ac:dyDescent="0.2">
      <c r="A322" s="3"/>
      <c r="B322" s="3"/>
      <c r="C322" s="3">
        <v>136741</v>
      </c>
      <c r="D322" s="3" t="s">
        <v>25</v>
      </c>
      <c r="E322" s="3">
        <v>500</v>
      </c>
      <c r="F322" s="4">
        <v>0.2</v>
      </c>
      <c r="G322" s="3">
        <v>164.8</v>
      </c>
      <c r="H322" s="3">
        <v>141.4</v>
      </c>
      <c r="I322" s="3">
        <v>117.8</v>
      </c>
      <c r="J322" s="3">
        <v>100.1</v>
      </c>
      <c r="K322" s="3">
        <v>73.2</v>
      </c>
      <c r="L322" s="3">
        <v>62.3</v>
      </c>
      <c r="M322" s="3">
        <v>45.4</v>
      </c>
      <c r="N322" s="3">
        <v>36.6</v>
      </c>
      <c r="O322" s="3">
        <v>26.8</v>
      </c>
      <c r="P322" s="3">
        <v>22.9</v>
      </c>
      <c r="Q322" s="6">
        <v>208.79999999999998</v>
      </c>
    </row>
    <row r="323" spans="1:17" ht="15.75" x14ac:dyDescent="0.2">
      <c r="A323" s="3"/>
      <c r="B323" s="3"/>
      <c r="C323" s="3">
        <v>136741</v>
      </c>
      <c r="D323" s="3" t="s">
        <v>25</v>
      </c>
      <c r="E323" s="3">
        <v>200</v>
      </c>
      <c r="F323" s="4">
        <v>0.5</v>
      </c>
      <c r="G323" s="3">
        <v>146.30000000000001</v>
      </c>
      <c r="H323" s="3">
        <v>124.6</v>
      </c>
      <c r="I323" s="3">
        <v>104.5</v>
      </c>
      <c r="J323" s="3">
        <v>87.6</v>
      </c>
      <c r="K323" s="3">
        <v>64.7</v>
      </c>
      <c r="L323" s="3">
        <v>54.6</v>
      </c>
      <c r="M323" s="3">
        <v>40.299999999999997</v>
      </c>
      <c r="N323" s="3">
        <v>32.700000000000003</v>
      </c>
      <c r="O323" s="3">
        <v>24.2</v>
      </c>
      <c r="P323" s="3">
        <v>20.7</v>
      </c>
      <c r="Q323" s="6">
        <v>184.79999999999998</v>
      </c>
    </row>
    <row r="324" spans="1:17" ht="15.75" x14ac:dyDescent="0.2">
      <c r="A324" s="3"/>
      <c r="B324" s="3"/>
      <c r="C324" s="3">
        <v>136741</v>
      </c>
      <c r="D324" s="3" t="s">
        <v>25</v>
      </c>
      <c r="E324" s="3">
        <v>100</v>
      </c>
      <c r="F324" s="4">
        <v>1</v>
      </c>
      <c r="G324" s="3">
        <v>133.1</v>
      </c>
      <c r="H324" s="3">
        <v>112.6</v>
      </c>
      <c r="I324" s="3">
        <v>94.9</v>
      </c>
      <c r="J324" s="3">
        <v>78.8</v>
      </c>
      <c r="K324" s="3">
        <v>58.6</v>
      </c>
      <c r="L324" s="3">
        <v>49.1</v>
      </c>
      <c r="M324" s="3">
        <v>36.6</v>
      </c>
      <c r="N324" s="3">
        <v>29.9</v>
      </c>
      <c r="O324" s="3">
        <v>22.2</v>
      </c>
      <c r="P324" s="3">
        <v>19</v>
      </c>
      <c r="Q324" s="6">
        <v>168</v>
      </c>
    </row>
    <row r="325" spans="1:17" ht="15.75" x14ac:dyDescent="0.2">
      <c r="A325" s="3"/>
      <c r="B325" s="3"/>
      <c r="C325" s="3">
        <v>136741</v>
      </c>
      <c r="D325" s="3" t="s">
        <v>25</v>
      </c>
      <c r="E325" s="3">
        <v>50</v>
      </c>
      <c r="F325" s="4">
        <v>2</v>
      </c>
      <c r="G325" s="3">
        <v>120.4</v>
      </c>
      <c r="H325" s="3">
        <v>101.2</v>
      </c>
      <c r="I325" s="3">
        <v>85.6</v>
      </c>
      <c r="J325" s="3">
        <v>70.400000000000006</v>
      </c>
      <c r="K325" s="3">
        <v>52.7</v>
      </c>
      <c r="L325" s="3">
        <v>43.9</v>
      </c>
      <c r="M325" s="3">
        <v>33</v>
      </c>
      <c r="N325" s="3">
        <v>27.1</v>
      </c>
      <c r="O325" s="3">
        <v>20.2</v>
      </c>
      <c r="P325" s="3">
        <v>17.3</v>
      </c>
      <c r="Q325" s="6">
        <v>150</v>
      </c>
    </row>
    <row r="326" spans="1:17" ht="15.75" x14ac:dyDescent="0.2">
      <c r="A326" s="3"/>
      <c r="B326" s="3"/>
      <c r="C326" s="3">
        <v>136741</v>
      </c>
      <c r="D326" s="3" t="s">
        <v>25</v>
      </c>
      <c r="E326" s="3">
        <v>25</v>
      </c>
      <c r="F326" s="4">
        <v>4</v>
      </c>
      <c r="G326" s="3">
        <v>108.1</v>
      </c>
      <c r="H326" s="3">
        <v>90.3</v>
      </c>
      <c r="I326" s="3">
        <v>76.599999999999994</v>
      </c>
      <c r="J326" s="3">
        <v>62.4</v>
      </c>
      <c r="K326" s="3">
        <v>46.9</v>
      </c>
      <c r="L326" s="3">
        <v>38.9</v>
      </c>
      <c r="M326" s="3">
        <v>29.5</v>
      </c>
      <c r="N326" s="3">
        <v>24.3</v>
      </c>
      <c r="O326" s="3">
        <v>18.2</v>
      </c>
      <c r="P326" s="3">
        <v>15.6</v>
      </c>
      <c r="Q326" s="6">
        <v>133.19999999999999</v>
      </c>
    </row>
    <row r="327" spans="1:17" ht="15.75" x14ac:dyDescent="0.2">
      <c r="A327" s="3"/>
      <c r="B327" s="3"/>
      <c r="C327" s="3">
        <v>136741</v>
      </c>
      <c r="D327" s="3" t="s">
        <v>25</v>
      </c>
      <c r="E327" s="3">
        <v>20</v>
      </c>
      <c r="F327" s="4">
        <v>5</v>
      </c>
      <c r="G327" s="3">
        <v>104.2</v>
      </c>
      <c r="H327" s="3">
        <v>86.8</v>
      </c>
      <c r="I327" s="3">
        <v>73.8</v>
      </c>
      <c r="J327" s="3">
        <v>59.8</v>
      </c>
      <c r="K327" s="3">
        <v>45.1</v>
      </c>
      <c r="L327" s="3">
        <v>37.299999999999997</v>
      </c>
      <c r="M327" s="3">
        <v>28.4</v>
      </c>
      <c r="N327" s="3">
        <v>23.4</v>
      </c>
      <c r="O327" s="3">
        <v>17.600000000000001</v>
      </c>
      <c r="P327" s="3">
        <v>15.1</v>
      </c>
      <c r="Q327" s="6">
        <v>128.4</v>
      </c>
    </row>
    <row r="328" spans="1:17" ht="15.75" x14ac:dyDescent="0.2">
      <c r="A328" s="3"/>
      <c r="B328" s="3"/>
      <c r="C328" s="3">
        <v>136741</v>
      </c>
      <c r="D328" s="3" t="s">
        <v>25</v>
      </c>
      <c r="E328" s="3">
        <v>10</v>
      </c>
      <c r="F328" s="4">
        <v>10</v>
      </c>
      <c r="G328" s="3">
        <v>92.3</v>
      </c>
      <c r="H328" s="3">
        <v>76.2</v>
      </c>
      <c r="I328" s="3">
        <v>65</v>
      </c>
      <c r="J328" s="3">
        <v>52.1</v>
      </c>
      <c r="K328" s="3">
        <v>39.4</v>
      </c>
      <c r="L328" s="3">
        <v>32.5</v>
      </c>
      <c r="M328" s="3">
        <v>24.9</v>
      </c>
      <c r="N328" s="3">
        <v>20.6</v>
      </c>
      <c r="O328" s="3">
        <v>15.6</v>
      </c>
      <c r="P328" s="3">
        <v>13.4</v>
      </c>
      <c r="Q328" s="6">
        <v>111.6</v>
      </c>
    </row>
    <row r="329" spans="1:17" ht="15.75" x14ac:dyDescent="0.2">
      <c r="A329" s="3"/>
      <c r="B329" s="3"/>
      <c r="C329" s="3">
        <v>136741</v>
      </c>
      <c r="D329" s="3" t="s">
        <v>25</v>
      </c>
      <c r="E329" s="3">
        <v>5</v>
      </c>
      <c r="F329" s="4">
        <v>20</v>
      </c>
      <c r="G329" s="3">
        <v>80.3</v>
      </c>
      <c r="H329" s="3">
        <v>65.7</v>
      </c>
      <c r="I329" s="3">
        <v>56.1</v>
      </c>
      <c r="J329" s="3">
        <v>44.4</v>
      </c>
      <c r="K329" s="3">
        <v>33.700000000000003</v>
      </c>
      <c r="L329" s="3">
        <v>27.7</v>
      </c>
      <c r="M329" s="3">
        <v>21.4</v>
      </c>
      <c r="N329" s="3">
        <v>17.7</v>
      </c>
      <c r="O329" s="3">
        <v>13.5</v>
      </c>
      <c r="P329" s="3">
        <v>11.6</v>
      </c>
      <c r="Q329" s="6">
        <v>93.6</v>
      </c>
    </row>
    <row r="330" spans="1:17" ht="15.75" x14ac:dyDescent="0.2">
      <c r="A330" s="3"/>
      <c r="B330" s="3"/>
      <c r="C330" s="3">
        <v>136741</v>
      </c>
      <c r="D330" s="3" t="s">
        <v>25</v>
      </c>
      <c r="E330" s="3">
        <v>2</v>
      </c>
      <c r="F330" s="4">
        <v>50</v>
      </c>
      <c r="G330" s="3">
        <v>63</v>
      </c>
      <c r="H330" s="3">
        <v>50.6</v>
      </c>
      <c r="I330" s="3">
        <v>43.2</v>
      </c>
      <c r="J330" s="3">
        <v>33.4</v>
      </c>
      <c r="K330" s="3">
        <v>25.4</v>
      </c>
      <c r="L330" s="3">
        <v>20.9</v>
      </c>
      <c r="M330" s="3">
        <v>16.2</v>
      </c>
      <c r="N330" s="3">
        <v>13.4</v>
      </c>
      <c r="O330" s="3">
        <v>10.4</v>
      </c>
      <c r="P330" s="3">
        <v>8.8000000000000007</v>
      </c>
      <c r="Q330" s="6">
        <v>68.399999999999991</v>
      </c>
    </row>
    <row r="331" spans="1:17" ht="15.75" x14ac:dyDescent="0.2">
      <c r="A331" s="3"/>
      <c r="B331" s="3"/>
      <c r="C331" s="3">
        <v>136741</v>
      </c>
      <c r="D331" s="3" t="s">
        <v>25</v>
      </c>
      <c r="E331" s="3">
        <v>1.01</v>
      </c>
      <c r="F331" s="7">
        <v>99</v>
      </c>
      <c r="G331" s="3">
        <v>37.5</v>
      </c>
      <c r="H331" s="3">
        <v>28.8</v>
      </c>
      <c r="I331" s="3">
        <v>23.9</v>
      </c>
      <c r="J331" s="3">
        <v>17.7</v>
      </c>
      <c r="K331" s="3">
        <v>12.9</v>
      </c>
      <c r="L331" s="3">
        <v>11</v>
      </c>
      <c r="M331" s="3">
        <v>8.1999999999999993</v>
      </c>
      <c r="N331" s="3">
        <v>6.7</v>
      </c>
      <c r="O331" s="3">
        <v>5.3</v>
      </c>
      <c r="P331" s="3">
        <v>4.3</v>
      </c>
      <c r="Q331" s="6">
        <v>30</v>
      </c>
    </row>
    <row r="332" spans="1:17" ht="15.75" x14ac:dyDescent="0.2">
      <c r="A332" s="3"/>
      <c r="B332" s="3"/>
      <c r="C332" s="3">
        <v>136320</v>
      </c>
      <c r="D332" s="3" t="s">
        <v>26</v>
      </c>
      <c r="E332" s="3">
        <v>1000</v>
      </c>
      <c r="F332" s="4">
        <v>0.1</v>
      </c>
      <c r="G332" s="3">
        <v>182.8</v>
      </c>
      <c r="H332" s="3">
        <v>158.19999999999999</v>
      </c>
      <c r="I332" s="3">
        <v>134.6</v>
      </c>
      <c r="J332" s="3">
        <v>109.2</v>
      </c>
      <c r="K332" s="3">
        <v>92.4</v>
      </c>
      <c r="L332" s="3">
        <v>85.1</v>
      </c>
      <c r="M332" s="3">
        <v>73</v>
      </c>
      <c r="N332" s="3">
        <v>65.900000000000006</v>
      </c>
      <c r="O332" s="3">
        <v>52.4</v>
      </c>
      <c r="P332" s="3">
        <v>41.2</v>
      </c>
      <c r="Q332" s="6">
        <v>226.2</v>
      </c>
    </row>
    <row r="333" spans="1:17" ht="15.75" x14ac:dyDescent="0.2">
      <c r="A333" s="3"/>
      <c r="B333" s="3"/>
      <c r="C333" s="3">
        <v>136320</v>
      </c>
      <c r="D333" s="3" t="s">
        <v>26</v>
      </c>
      <c r="E333" s="3">
        <v>500</v>
      </c>
      <c r="F333" s="4">
        <v>0.2</v>
      </c>
      <c r="G333" s="3">
        <v>167.9</v>
      </c>
      <c r="H333" s="3">
        <v>143.1</v>
      </c>
      <c r="I333" s="3">
        <v>121.9</v>
      </c>
      <c r="J333" s="3">
        <v>98.9</v>
      </c>
      <c r="K333" s="3">
        <v>82.7</v>
      </c>
      <c r="L333" s="3">
        <v>75.2</v>
      </c>
      <c r="M333" s="3">
        <v>63.2</v>
      </c>
      <c r="N333" s="3">
        <v>56.7</v>
      </c>
      <c r="O333" s="3">
        <v>44.8</v>
      </c>
      <c r="P333" s="3">
        <v>35.700000000000003</v>
      </c>
      <c r="Q333" s="6">
        <v>206.28</v>
      </c>
    </row>
    <row r="334" spans="1:17" ht="15.75" x14ac:dyDescent="0.2">
      <c r="A334" s="3"/>
      <c r="B334" s="3"/>
      <c r="C334" s="3">
        <v>136320</v>
      </c>
      <c r="D334" s="3" t="s">
        <v>26</v>
      </c>
      <c r="E334" s="3">
        <v>200</v>
      </c>
      <c r="F334" s="4">
        <v>0.5</v>
      </c>
      <c r="G334" s="3">
        <v>149.1</v>
      </c>
      <c r="H334" s="3">
        <v>124.7</v>
      </c>
      <c r="I334" s="3">
        <v>106.3</v>
      </c>
      <c r="J334" s="3">
        <v>86.3</v>
      </c>
      <c r="K334" s="3">
        <v>71</v>
      </c>
      <c r="L334" s="3">
        <v>63.4</v>
      </c>
      <c r="M334" s="3">
        <v>52</v>
      </c>
      <c r="N334" s="3">
        <v>46.2</v>
      </c>
      <c r="O334" s="3">
        <v>36.1</v>
      </c>
      <c r="P334" s="3">
        <v>29.2</v>
      </c>
      <c r="Q334" s="6">
        <v>181.32</v>
      </c>
    </row>
    <row r="335" spans="1:17" ht="15.75" x14ac:dyDescent="0.2">
      <c r="A335" s="3"/>
      <c r="B335" s="3"/>
      <c r="C335" s="3">
        <v>136320</v>
      </c>
      <c r="D335" s="3" t="s">
        <v>26</v>
      </c>
      <c r="E335" s="3">
        <v>100</v>
      </c>
      <c r="F335" s="4">
        <v>1</v>
      </c>
      <c r="G335" s="3">
        <v>135.5</v>
      </c>
      <c r="H335" s="3">
        <v>111.8</v>
      </c>
      <c r="I335" s="3">
        <v>95.4</v>
      </c>
      <c r="J335" s="3">
        <v>77.3</v>
      </c>
      <c r="K335" s="3">
        <v>62.8</v>
      </c>
      <c r="L335" s="3">
        <v>55.3</v>
      </c>
      <c r="M335" s="3">
        <v>44.5</v>
      </c>
      <c r="N335" s="3">
        <v>39.200000000000003</v>
      </c>
      <c r="O335" s="3">
        <v>30.4</v>
      </c>
      <c r="P335" s="3">
        <v>24.9</v>
      </c>
      <c r="Q335" s="6">
        <v>163.19999999999999</v>
      </c>
    </row>
    <row r="336" spans="1:17" ht="15.75" x14ac:dyDescent="0.2">
      <c r="A336" s="3"/>
      <c r="B336" s="3"/>
      <c r="C336" s="3">
        <v>136320</v>
      </c>
      <c r="D336" s="3" t="s">
        <v>26</v>
      </c>
      <c r="E336" s="3">
        <v>50</v>
      </c>
      <c r="F336" s="4">
        <v>2</v>
      </c>
      <c r="G336" s="3">
        <v>122.4</v>
      </c>
      <c r="H336" s="3">
        <v>99.6</v>
      </c>
      <c r="I336" s="3">
        <v>85</v>
      </c>
      <c r="J336" s="3">
        <v>68.7</v>
      </c>
      <c r="K336" s="3">
        <v>55.2</v>
      </c>
      <c r="L336" s="3">
        <v>48</v>
      </c>
      <c r="M336" s="3">
        <v>37.9</v>
      </c>
      <c r="N336" s="3">
        <v>33.1</v>
      </c>
      <c r="O336" s="3">
        <v>25.5</v>
      </c>
      <c r="P336" s="3">
        <v>21.1</v>
      </c>
      <c r="Q336" s="6">
        <v>145.79999999999998</v>
      </c>
    </row>
    <row r="337" spans="1:17" ht="15.75" x14ac:dyDescent="0.2">
      <c r="A337" s="3"/>
      <c r="B337" s="3"/>
      <c r="C337" s="3">
        <v>136320</v>
      </c>
      <c r="D337" s="3" t="s">
        <v>26</v>
      </c>
      <c r="E337" s="3">
        <v>25</v>
      </c>
      <c r="F337" s="4">
        <v>4</v>
      </c>
      <c r="G337" s="3">
        <v>109.7</v>
      </c>
      <c r="H337" s="3">
        <v>88.1</v>
      </c>
      <c r="I337" s="3">
        <v>75.2</v>
      </c>
      <c r="J337" s="3">
        <v>60.5</v>
      </c>
      <c r="K337" s="3">
        <v>48.1</v>
      </c>
      <c r="L337" s="3">
        <v>41.2</v>
      </c>
      <c r="M337" s="3">
        <v>32</v>
      </c>
      <c r="N337" s="3">
        <v>27.6</v>
      </c>
      <c r="O337" s="3">
        <v>21.1</v>
      </c>
      <c r="P337" s="3">
        <v>17.7</v>
      </c>
      <c r="Q337" s="6">
        <v>128.88</v>
      </c>
    </row>
    <row r="338" spans="1:17" ht="15.75" x14ac:dyDescent="0.2">
      <c r="A338" s="3"/>
      <c r="B338" s="3"/>
      <c r="C338" s="3">
        <v>136320</v>
      </c>
      <c r="D338" s="3" t="s">
        <v>26</v>
      </c>
      <c r="E338" s="3">
        <v>20</v>
      </c>
      <c r="F338" s="4">
        <v>5</v>
      </c>
      <c r="G338" s="3">
        <v>105.7</v>
      </c>
      <c r="H338" s="3">
        <v>84.5</v>
      </c>
      <c r="I338" s="3">
        <v>72.099999999999994</v>
      </c>
      <c r="J338" s="3">
        <v>58</v>
      </c>
      <c r="K338" s="3">
        <v>45.9</v>
      </c>
      <c r="L338" s="3">
        <v>39.1</v>
      </c>
      <c r="M338" s="3">
        <v>30.2</v>
      </c>
      <c r="N338" s="3">
        <v>26</v>
      </c>
      <c r="O338" s="3">
        <v>19.8</v>
      </c>
      <c r="P338" s="3">
        <v>16.7</v>
      </c>
      <c r="Q338" s="6">
        <v>123.48</v>
      </c>
    </row>
    <row r="339" spans="1:17" ht="15.75" x14ac:dyDescent="0.2">
      <c r="A339" s="3"/>
      <c r="B339" s="3"/>
      <c r="C339" s="3">
        <v>136320</v>
      </c>
      <c r="D339" s="3" t="s">
        <v>26</v>
      </c>
      <c r="E339" s="3">
        <v>10</v>
      </c>
      <c r="F339" s="4">
        <v>10</v>
      </c>
      <c r="G339" s="3">
        <v>93.3</v>
      </c>
      <c r="H339" s="3">
        <v>73.7</v>
      </c>
      <c r="I339" s="3">
        <v>62.7</v>
      </c>
      <c r="J339" s="3">
        <v>50.1</v>
      </c>
      <c r="K339" s="3">
        <v>39.200000000000003</v>
      </c>
      <c r="L339" s="3">
        <v>33</v>
      </c>
      <c r="M339" s="3">
        <v>25</v>
      </c>
      <c r="N339" s="3">
        <v>21.3</v>
      </c>
      <c r="O339" s="3">
        <v>16.2</v>
      </c>
      <c r="P339" s="3">
        <v>13.7</v>
      </c>
      <c r="Q339" s="6">
        <v>106.91999999999999</v>
      </c>
    </row>
    <row r="340" spans="1:17" ht="15.75" x14ac:dyDescent="0.2">
      <c r="A340" s="3"/>
      <c r="B340" s="3"/>
      <c r="C340" s="3">
        <v>136320</v>
      </c>
      <c r="D340" s="3" t="s">
        <v>26</v>
      </c>
      <c r="E340" s="3">
        <v>5</v>
      </c>
      <c r="F340" s="4">
        <v>20</v>
      </c>
      <c r="G340" s="3">
        <v>80.7</v>
      </c>
      <c r="H340" s="3">
        <v>63.1</v>
      </c>
      <c r="I340" s="3">
        <v>53.5</v>
      </c>
      <c r="J340" s="3">
        <v>42.4</v>
      </c>
      <c r="K340" s="3">
        <v>32.700000000000003</v>
      </c>
      <c r="L340" s="3">
        <v>27.2</v>
      </c>
      <c r="M340" s="3">
        <v>20.2</v>
      </c>
      <c r="N340" s="3">
        <v>17</v>
      </c>
      <c r="O340" s="3">
        <v>12.8</v>
      </c>
      <c r="P340" s="3">
        <v>10.9</v>
      </c>
      <c r="Q340" s="6">
        <v>90.11999999999999</v>
      </c>
    </row>
    <row r="341" spans="1:17" ht="15.75" x14ac:dyDescent="0.2">
      <c r="A341" s="3"/>
      <c r="B341" s="3"/>
      <c r="C341" s="3">
        <v>136320</v>
      </c>
      <c r="D341" s="3" t="s">
        <v>26</v>
      </c>
      <c r="E341" s="3">
        <v>2</v>
      </c>
      <c r="F341" s="4">
        <v>50</v>
      </c>
      <c r="G341" s="3">
        <v>62.4</v>
      </c>
      <c r="H341" s="3">
        <v>48.4</v>
      </c>
      <c r="I341" s="3">
        <v>40.700000000000003</v>
      </c>
      <c r="J341" s="3">
        <v>31.4</v>
      </c>
      <c r="K341" s="3">
        <v>23.9</v>
      </c>
      <c r="L341" s="3">
        <v>19.5</v>
      </c>
      <c r="M341" s="3">
        <v>14.2</v>
      </c>
      <c r="N341" s="3">
        <v>11.7</v>
      </c>
      <c r="O341" s="3">
        <v>8.8000000000000007</v>
      </c>
      <c r="P341" s="3">
        <v>7.4</v>
      </c>
      <c r="Q341" s="6">
        <v>65.759999999999991</v>
      </c>
    </row>
    <row r="342" spans="1:17" ht="15.75" x14ac:dyDescent="0.2">
      <c r="A342" s="3"/>
      <c r="B342" s="3"/>
      <c r="C342" s="3">
        <v>136320</v>
      </c>
      <c r="D342" s="3" t="s">
        <v>26</v>
      </c>
      <c r="E342" s="3">
        <v>1.01</v>
      </c>
      <c r="F342" s="7">
        <v>99</v>
      </c>
      <c r="G342" s="3">
        <v>34.700000000000003</v>
      </c>
      <c r="H342" s="3">
        <v>28.3</v>
      </c>
      <c r="I342" s="3">
        <v>22.7</v>
      </c>
      <c r="J342" s="3">
        <v>15.8</v>
      </c>
      <c r="K342" s="3">
        <v>12.1</v>
      </c>
      <c r="L342" s="3">
        <v>9.8000000000000007</v>
      </c>
      <c r="M342" s="3">
        <v>7.3</v>
      </c>
      <c r="N342" s="3">
        <v>5.7</v>
      </c>
      <c r="O342" s="3">
        <v>4.4000000000000004</v>
      </c>
      <c r="P342" s="3">
        <v>3.4</v>
      </c>
      <c r="Q342" s="6">
        <v>29.879999999999995</v>
      </c>
    </row>
    <row r="343" spans="1:17" ht="15.75" x14ac:dyDescent="0.2">
      <c r="A343" s="3"/>
      <c r="B343" s="3"/>
      <c r="C343" s="3">
        <v>247430</v>
      </c>
      <c r="D343" s="3" t="s">
        <v>27</v>
      </c>
      <c r="E343" s="3">
        <v>1000</v>
      </c>
      <c r="F343" s="4">
        <v>0.1</v>
      </c>
      <c r="G343" s="3">
        <v>158.19999999999999</v>
      </c>
      <c r="H343" s="3">
        <v>117.4</v>
      </c>
      <c r="I343" s="3">
        <v>100.6</v>
      </c>
      <c r="J343" s="3">
        <v>83.9</v>
      </c>
      <c r="K343" s="3">
        <v>62.4</v>
      </c>
      <c r="L343" s="3">
        <v>46.9</v>
      </c>
      <c r="M343" s="3">
        <v>29.8</v>
      </c>
      <c r="N343" s="3">
        <v>23.6</v>
      </c>
      <c r="O343" s="3">
        <v>16.7</v>
      </c>
      <c r="P343" s="3">
        <v>14.8</v>
      </c>
      <c r="Q343" s="6">
        <v>0</v>
      </c>
    </row>
    <row r="344" spans="1:17" ht="15.75" x14ac:dyDescent="0.2">
      <c r="A344" s="3"/>
      <c r="B344" s="3"/>
      <c r="C344" s="3">
        <v>247430</v>
      </c>
      <c r="D344" s="3" t="s">
        <v>27</v>
      </c>
      <c r="E344" s="3">
        <v>500</v>
      </c>
      <c r="F344" s="4">
        <v>0.2</v>
      </c>
      <c r="G344" s="3">
        <v>140.80000000000001</v>
      </c>
      <c r="H344" s="3">
        <v>105.4</v>
      </c>
      <c r="I344" s="3">
        <v>90.2</v>
      </c>
      <c r="J344" s="3">
        <v>74.599999999999994</v>
      </c>
      <c r="K344" s="3">
        <v>55.6</v>
      </c>
      <c r="L344" s="3">
        <v>42.4</v>
      </c>
      <c r="M344" s="3">
        <v>27.7</v>
      </c>
      <c r="N344" s="3">
        <v>22.1</v>
      </c>
      <c r="O344" s="3">
        <v>15.8</v>
      </c>
      <c r="P344" s="3">
        <v>13.9</v>
      </c>
      <c r="Q344" s="6">
        <v>0</v>
      </c>
    </row>
    <row r="345" spans="1:17" ht="15.75" x14ac:dyDescent="0.2">
      <c r="A345" s="3"/>
      <c r="B345" s="3"/>
      <c r="C345" s="3">
        <v>247430</v>
      </c>
      <c r="D345" s="3" t="s">
        <v>27</v>
      </c>
      <c r="E345" s="3">
        <v>200</v>
      </c>
      <c r="F345" s="4">
        <v>0.5</v>
      </c>
      <c r="G345" s="3">
        <v>119.9</v>
      </c>
      <c r="H345" s="3">
        <v>90.7</v>
      </c>
      <c r="I345" s="3">
        <v>77.5</v>
      </c>
      <c r="J345" s="3">
        <v>63.3</v>
      </c>
      <c r="K345" s="3">
        <v>47.3</v>
      </c>
      <c r="L345" s="3">
        <v>36.700000000000003</v>
      </c>
      <c r="M345" s="3">
        <v>24.9</v>
      </c>
      <c r="N345" s="3">
        <v>20.2</v>
      </c>
      <c r="O345" s="3">
        <v>14.6</v>
      </c>
      <c r="P345" s="3">
        <v>12.9</v>
      </c>
      <c r="Q345" s="6">
        <v>0</v>
      </c>
    </row>
    <row r="346" spans="1:17" ht="15.75" x14ac:dyDescent="0.2">
      <c r="A346" s="3"/>
      <c r="B346" s="3"/>
      <c r="C346" s="3">
        <v>247430</v>
      </c>
      <c r="D346" s="3" t="s">
        <v>27</v>
      </c>
      <c r="E346" s="3">
        <v>100</v>
      </c>
      <c r="F346" s="4">
        <v>1</v>
      </c>
      <c r="G346" s="3">
        <v>105.3</v>
      </c>
      <c r="H346" s="3">
        <v>80.400000000000006</v>
      </c>
      <c r="I346" s="3">
        <v>68.599999999999994</v>
      </c>
      <c r="J346" s="3">
        <v>55.5</v>
      </c>
      <c r="K346" s="3">
        <v>41.6</v>
      </c>
      <c r="L346" s="3">
        <v>32.799999999999997</v>
      </c>
      <c r="M346" s="3">
        <v>22.9</v>
      </c>
      <c r="N346" s="3">
        <v>18.7</v>
      </c>
      <c r="O346" s="3">
        <v>13.7</v>
      </c>
      <c r="P346" s="3">
        <v>12</v>
      </c>
      <c r="Q346" s="6">
        <v>0</v>
      </c>
    </row>
    <row r="347" spans="1:17" ht="15.75" x14ac:dyDescent="0.2">
      <c r="A347" s="3"/>
      <c r="B347" s="3"/>
      <c r="C347" s="3">
        <v>247430</v>
      </c>
      <c r="D347" s="3" t="s">
        <v>27</v>
      </c>
      <c r="E347" s="3">
        <v>50</v>
      </c>
      <c r="F347" s="4">
        <v>2</v>
      </c>
      <c r="G347" s="3">
        <v>91.7</v>
      </c>
      <c r="H347" s="3">
        <v>70.7</v>
      </c>
      <c r="I347" s="3">
        <v>60.2</v>
      </c>
      <c r="J347" s="3">
        <v>48.3</v>
      </c>
      <c r="K347" s="3">
        <v>36.299999999999997</v>
      </c>
      <c r="L347" s="3">
        <v>29</v>
      </c>
      <c r="M347" s="3">
        <v>20.8</v>
      </c>
      <c r="N347" s="3">
        <v>17.2</v>
      </c>
      <c r="O347" s="3">
        <v>12.8</v>
      </c>
      <c r="P347" s="3">
        <v>11.2</v>
      </c>
      <c r="Q347" s="6">
        <v>0</v>
      </c>
    </row>
    <row r="348" spans="1:17" ht="15.75" x14ac:dyDescent="0.2">
      <c r="A348" s="3"/>
      <c r="B348" s="3"/>
      <c r="C348" s="3">
        <v>247430</v>
      </c>
      <c r="D348" s="3" t="s">
        <v>27</v>
      </c>
      <c r="E348" s="3">
        <v>25</v>
      </c>
      <c r="F348" s="4">
        <v>4</v>
      </c>
      <c r="G348" s="3">
        <v>79</v>
      </c>
      <c r="H348" s="3">
        <v>61.4</v>
      </c>
      <c r="I348" s="3">
        <v>52.3</v>
      </c>
      <c r="J348" s="3">
        <v>41.6</v>
      </c>
      <c r="K348" s="3">
        <v>31.4</v>
      </c>
      <c r="L348" s="3">
        <v>25.4</v>
      </c>
      <c r="M348" s="3">
        <v>18.8</v>
      </c>
      <c r="N348" s="3">
        <v>15.7</v>
      </c>
      <c r="O348" s="3">
        <v>11.8</v>
      </c>
      <c r="P348" s="3">
        <v>10.3</v>
      </c>
      <c r="Q348" s="6">
        <v>0</v>
      </c>
    </row>
    <row r="349" spans="1:17" ht="15.75" x14ac:dyDescent="0.2">
      <c r="A349" s="3"/>
      <c r="B349" s="3"/>
      <c r="C349" s="3">
        <v>247430</v>
      </c>
      <c r="D349" s="3" t="s">
        <v>27</v>
      </c>
      <c r="E349" s="3">
        <v>20</v>
      </c>
      <c r="F349" s="4">
        <v>5</v>
      </c>
      <c r="G349" s="3">
        <v>75</v>
      </c>
      <c r="H349" s="3">
        <v>58.6</v>
      </c>
      <c r="I349" s="3">
        <v>49.8</v>
      </c>
      <c r="J349" s="3">
        <v>39.5</v>
      </c>
      <c r="K349" s="3">
        <v>29.9</v>
      </c>
      <c r="L349" s="3">
        <v>24.3</v>
      </c>
      <c r="M349" s="3">
        <v>18.100000000000001</v>
      </c>
      <c r="N349" s="3">
        <v>15.2</v>
      </c>
      <c r="O349" s="3">
        <v>11.5</v>
      </c>
      <c r="P349" s="3">
        <v>10</v>
      </c>
      <c r="Q349" s="6">
        <v>0</v>
      </c>
    </row>
    <row r="350" spans="1:17" ht="15.75" x14ac:dyDescent="0.2">
      <c r="A350" s="3"/>
      <c r="B350" s="3"/>
      <c r="C350" s="3">
        <v>247430</v>
      </c>
      <c r="D350" s="3" t="s">
        <v>27</v>
      </c>
      <c r="E350" s="3">
        <v>10</v>
      </c>
      <c r="F350" s="4">
        <v>10</v>
      </c>
      <c r="G350" s="3">
        <v>63.2</v>
      </c>
      <c r="H350" s="3">
        <v>49.9</v>
      </c>
      <c r="I350" s="3">
        <v>42.4</v>
      </c>
      <c r="J350" s="3">
        <v>33.299999999999997</v>
      </c>
      <c r="K350" s="3">
        <v>25.3</v>
      </c>
      <c r="L350" s="3">
        <v>20.8</v>
      </c>
      <c r="M350" s="3">
        <v>16</v>
      </c>
      <c r="N350" s="3">
        <v>13.7</v>
      </c>
      <c r="O350" s="3">
        <v>10.5</v>
      </c>
      <c r="P350" s="3">
        <v>9.1</v>
      </c>
      <c r="Q350" s="6">
        <v>0</v>
      </c>
    </row>
    <row r="351" spans="1:17" ht="15.75" x14ac:dyDescent="0.2">
      <c r="A351" s="3"/>
      <c r="B351" s="3"/>
      <c r="C351" s="3">
        <v>247430</v>
      </c>
      <c r="D351" s="3" t="s">
        <v>27</v>
      </c>
      <c r="E351" s="3">
        <v>5</v>
      </c>
      <c r="F351" s="4">
        <v>20</v>
      </c>
      <c r="G351" s="3">
        <v>51.8</v>
      </c>
      <c r="H351" s="3">
        <v>41.3</v>
      </c>
      <c r="I351" s="3">
        <v>35.200000000000003</v>
      </c>
      <c r="J351" s="3">
        <v>27.3</v>
      </c>
      <c r="K351" s="3">
        <v>20.8</v>
      </c>
      <c r="L351" s="3">
        <v>17.5</v>
      </c>
      <c r="M351" s="3">
        <v>13.8</v>
      </c>
      <c r="N351" s="3">
        <v>11.9</v>
      </c>
      <c r="O351" s="3">
        <v>9.4</v>
      </c>
      <c r="P351" s="3">
        <v>8.1</v>
      </c>
      <c r="Q351" s="6">
        <v>0</v>
      </c>
    </row>
    <row r="352" spans="1:17" ht="15.75" x14ac:dyDescent="0.2">
      <c r="A352" s="3"/>
      <c r="B352" s="3"/>
      <c r="C352" s="3">
        <v>247430</v>
      </c>
      <c r="D352" s="3" t="s">
        <v>27</v>
      </c>
      <c r="E352" s="3">
        <v>2</v>
      </c>
      <c r="F352" s="4">
        <v>50</v>
      </c>
      <c r="G352" s="3">
        <v>36.299999999999997</v>
      </c>
      <c r="H352" s="3">
        <v>29.5</v>
      </c>
      <c r="I352" s="3">
        <v>25.1</v>
      </c>
      <c r="J352" s="3">
        <v>19.3</v>
      </c>
      <c r="K352" s="3">
        <v>14.9</v>
      </c>
      <c r="L352" s="3">
        <v>12.7</v>
      </c>
      <c r="M352" s="3">
        <v>10.4</v>
      </c>
      <c r="N352" s="3">
        <v>9.3000000000000007</v>
      </c>
      <c r="O352" s="3">
        <v>7.5</v>
      </c>
      <c r="P352" s="3">
        <v>6.4</v>
      </c>
      <c r="Q352" s="6">
        <v>0</v>
      </c>
    </row>
    <row r="353" spans="1:17" ht="15.75" x14ac:dyDescent="0.2">
      <c r="A353" s="3"/>
      <c r="B353" s="3"/>
      <c r="C353" s="3">
        <v>247430</v>
      </c>
      <c r="D353" s="3" t="s">
        <v>27</v>
      </c>
      <c r="E353" s="3">
        <v>1.01</v>
      </c>
      <c r="F353" s="7">
        <v>99</v>
      </c>
      <c r="G353" s="3">
        <v>16</v>
      </c>
      <c r="H353" s="3">
        <v>13.4</v>
      </c>
      <c r="I353" s="3">
        <v>11.6</v>
      </c>
      <c r="J353" s="3">
        <v>8.9</v>
      </c>
      <c r="K353" s="3">
        <v>7</v>
      </c>
      <c r="L353" s="3">
        <v>6.1</v>
      </c>
      <c r="M353" s="3">
        <v>4.8</v>
      </c>
      <c r="N353" s="3">
        <v>4.5999999999999996</v>
      </c>
      <c r="O353" s="3">
        <v>4</v>
      </c>
      <c r="P353" s="3">
        <v>3.4</v>
      </c>
      <c r="Q353" s="6">
        <v>0</v>
      </c>
    </row>
    <row r="354" spans="1:17" ht="15.75" x14ac:dyDescent="0.2">
      <c r="A354" s="3"/>
      <c r="B354" s="3"/>
      <c r="C354" s="3">
        <v>140198</v>
      </c>
      <c r="D354" s="3" t="s">
        <v>29</v>
      </c>
      <c r="E354" s="3">
        <v>1000</v>
      </c>
      <c r="F354" s="4">
        <v>0.1</v>
      </c>
      <c r="G354" s="3">
        <v>198</v>
      </c>
      <c r="H354" s="3">
        <v>192</v>
      </c>
      <c r="I354" s="3">
        <v>164.4</v>
      </c>
      <c r="J354" s="3">
        <v>128</v>
      </c>
      <c r="K354" s="3">
        <v>89.4</v>
      </c>
      <c r="L354" s="3">
        <v>72.8</v>
      </c>
      <c r="M354" s="3">
        <v>62.3</v>
      </c>
      <c r="N354" s="3">
        <v>60.5</v>
      </c>
      <c r="O354" s="3">
        <v>43.6</v>
      </c>
      <c r="P354" s="3">
        <v>40.700000000000003</v>
      </c>
      <c r="Q354" s="6">
        <v>235.43999999999997</v>
      </c>
    </row>
    <row r="355" spans="1:17" ht="15.75" x14ac:dyDescent="0.2">
      <c r="A355" s="3"/>
      <c r="B355" s="3"/>
      <c r="C355" s="3">
        <v>140198</v>
      </c>
      <c r="D355" s="3" t="s">
        <v>29</v>
      </c>
      <c r="E355" s="3">
        <v>500</v>
      </c>
      <c r="F355" s="4">
        <v>0.2</v>
      </c>
      <c r="G355" s="3">
        <v>181.5</v>
      </c>
      <c r="H355" s="3">
        <v>172.9</v>
      </c>
      <c r="I355" s="3">
        <v>148.80000000000001</v>
      </c>
      <c r="J355" s="3">
        <v>116.2</v>
      </c>
      <c r="K355" s="3">
        <v>82</v>
      </c>
      <c r="L355" s="3">
        <v>66.7</v>
      </c>
      <c r="M355" s="3">
        <v>56.6</v>
      </c>
      <c r="N355" s="3">
        <v>53.8</v>
      </c>
      <c r="O355" s="3">
        <v>39.200000000000003</v>
      </c>
      <c r="P355" s="3">
        <v>36.200000000000003</v>
      </c>
      <c r="Q355" s="6">
        <v>217.68</v>
      </c>
    </row>
    <row r="356" spans="1:17" ht="15.75" x14ac:dyDescent="0.2">
      <c r="A356" s="3"/>
      <c r="B356" s="3"/>
      <c r="C356" s="3">
        <v>140198</v>
      </c>
      <c r="D356" s="3" t="s">
        <v>29</v>
      </c>
      <c r="E356" s="3">
        <v>200</v>
      </c>
      <c r="F356" s="4">
        <v>0.5</v>
      </c>
      <c r="G356" s="3">
        <v>160.5</v>
      </c>
      <c r="H356" s="3">
        <v>149.19999999999999</v>
      </c>
      <c r="I356" s="3">
        <v>129.19999999999999</v>
      </c>
      <c r="J356" s="3">
        <v>101.4</v>
      </c>
      <c r="K356" s="3">
        <v>72.5</v>
      </c>
      <c r="L356" s="3">
        <v>58.9</v>
      </c>
      <c r="M356" s="3">
        <v>49.3</v>
      </c>
      <c r="N356" s="3">
        <v>45.7</v>
      </c>
      <c r="O356" s="3">
        <v>33.700000000000003</v>
      </c>
      <c r="P356" s="3">
        <v>30.7</v>
      </c>
      <c r="Q356" s="6">
        <v>194.76000000000002</v>
      </c>
    </row>
    <row r="357" spans="1:17" ht="15.75" x14ac:dyDescent="0.2">
      <c r="A357" s="3"/>
      <c r="B357" s="3"/>
      <c r="C357" s="3">
        <v>140198</v>
      </c>
      <c r="D357" s="3" t="s">
        <v>29</v>
      </c>
      <c r="E357" s="3">
        <v>100</v>
      </c>
      <c r="F357" s="4">
        <v>1</v>
      </c>
      <c r="G357" s="3">
        <v>145.1</v>
      </c>
      <c r="H357" s="3">
        <v>132.4</v>
      </c>
      <c r="I357" s="3">
        <v>115.1</v>
      </c>
      <c r="J357" s="3">
        <v>90.6</v>
      </c>
      <c r="K357" s="3">
        <v>65.400000000000006</v>
      </c>
      <c r="L357" s="3">
        <v>53.1</v>
      </c>
      <c r="M357" s="3">
        <v>44.1</v>
      </c>
      <c r="N357" s="3">
        <v>40</v>
      </c>
      <c r="O357" s="3">
        <v>29.8</v>
      </c>
      <c r="P357" s="3">
        <v>26.8</v>
      </c>
      <c r="Q357" s="6">
        <v>177.6</v>
      </c>
    </row>
    <row r="358" spans="1:17" ht="15.75" x14ac:dyDescent="0.2">
      <c r="A358" s="3"/>
      <c r="B358" s="3"/>
      <c r="C358" s="3">
        <v>140198</v>
      </c>
      <c r="D358" s="3" t="s">
        <v>29</v>
      </c>
      <c r="E358" s="3">
        <v>50</v>
      </c>
      <c r="F358" s="4">
        <v>2</v>
      </c>
      <c r="G358" s="3">
        <v>130.1</v>
      </c>
      <c r="H358" s="3">
        <v>116.4</v>
      </c>
      <c r="I358" s="3">
        <v>101.6</v>
      </c>
      <c r="J358" s="3">
        <v>80.099999999999994</v>
      </c>
      <c r="K358" s="3">
        <v>58.4</v>
      </c>
      <c r="L358" s="3">
        <v>47.4</v>
      </c>
      <c r="M358" s="3">
        <v>39</v>
      </c>
      <c r="N358" s="3">
        <v>34.700000000000003</v>
      </c>
      <c r="O358" s="3">
        <v>26.2</v>
      </c>
      <c r="P358" s="3">
        <v>23.2</v>
      </c>
      <c r="Q358" s="6">
        <v>160.43999999999997</v>
      </c>
    </row>
    <row r="359" spans="1:17" ht="15.75" x14ac:dyDescent="0.2">
      <c r="A359" s="3"/>
      <c r="B359" s="3"/>
      <c r="C359" s="3">
        <v>140198</v>
      </c>
      <c r="D359" s="3" t="s">
        <v>29</v>
      </c>
      <c r="E359" s="3">
        <v>25</v>
      </c>
      <c r="F359" s="4">
        <v>4</v>
      </c>
      <c r="G359" s="3">
        <v>115.4</v>
      </c>
      <c r="H359" s="3">
        <v>101.2</v>
      </c>
      <c r="I359" s="3">
        <v>88.4</v>
      </c>
      <c r="J359" s="3">
        <v>69.900000000000006</v>
      </c>
      <c r="K359" s="3">
        <v>51.5</v>
      </c>
      <c r="L359" s="3">
        <v>41.8</v>
      </c>
      <c r="M359" s="3">
        <v>34.1</v>
      </c>
      <c r="N359" s="3">
        <v>29.7</v>
      </c>
      <c r="O359" s="3">
        <v>22.6</v>
      </c>
      <c r="P359" s="3">
        <v>19.899999999999999</v>
      </c>
      <c r="Q359" s="6">
        <v>143.28</v>
      </c>
    </row>
    <row r="360" spans="1:17" ht="15.75" x14ac:dyDescent="0.2">
      <c r="A360" s="3"/>
      <c r="B360" s="3"/>
      <c r="C360" s="3">
        <v>140198</v>
      </c>
      <c r="D360" s="3" t="s">
        <v>29</v>
      </c>
      <c r="E360" s="3">
        <v>20</v>
      </c>
      <c r="F360" s="4">
        <v>5</v>
      </c>
      <c r="G360" s="3">
        <v>110.7</v>
      </c>
      <c r="H360" s="3">
        <v>96.5</v>
      </c>
      <c r="I360" s="3">
        <v>84.3</v>
      </c>
      <c r="J360" s="3">
        <v>66.599999999999994</v>
      </c>
      <c r="K360" s="3">
        <v>49.3</v>
      </c>
      <c r="L360" s="3">
        <v>40</v>
      </c>
      <c r="M360" s="3">
        <v>32.5</v>
      </c>
      <c r="N360" s="3">
        <v>28.2</v>
      </c>
      <c r="O360" s="3">
        <v>21.5</v>
      </c>
      <c r="P360" s="3">
        <v>18.8</v>
      </c>
      <c r="Q360" s="6">
        <v>137.76</v>
      </c>
    </row>
    <row r="361" spans="1:17" ht="15.75" x14ac:dyDescent="0.2">
      <c r="A361" s="3"/>
      <c r="B361" s="3"/>
      <c r="C361" s="3">
        <v>140198</v>
      </c>
      <c r="D361" s="3" t="s">
        <v>29</v>
      </c>
      <c r="E361" s="3">
        <v>10</v>
      </c>
      <c r="F361" s="4">
        <v>10</v>
      </c>
      <c r="G361" s="3">
        <v>96</v>
      </c>
      <c r="H361" s="3">
        <v>81.900000000000006</v>
      </c>
      <c r="I361" s="3">
        <v>71.599999999999994</v>
      </c>
      <c r="J361" s="3">
        <v>56.6</v>
      </c>
      <c r="K361" s="3">
        <v>42.4</v>
      </c>
      <c r="L361" s="3">
        <v>34.4</v>
      </c>
      <c r="M361" s="3">
        <v>27.7</v>
      </c>
      <c r="N361" s="3">
        <v>23.6</v>
      </c>
      <c r="O361" s="3">
        <v>18.2</v>
      </c>
      <c r="P361" s="3">
        <v>15.7</v>
      </c>
      <c r="Q361" s="6">
        <v>120.24</v>
      </c>
    </row>
    <row r="362" spans="1:17" ht="15.75" x14ac:dyDescent="0.2">
      <c r="A362" s="3"/>
      <c r="B362" s="3"/>
      <c r="C362" s="3">
        <v>140198</v>
      </c>
      <c r="D362" s="3" t="s">
        <v>29</v>
      </c>
      <c r="E362" s="3">
        <v>5</v>
      </c>
      <c r="F362" s="4">
        <v>20</v>
      </c>
      <c r="G362" s="3">
        <v>81</v>
      </c>
      <c r="H362" s="3">
        <v>67.599999999999994</v>
      </c>
      <c r="I362" s="3">
        <v>58.9</v>
      </c>
      <c r="J362" s="3">
        <v>46.5</v>
      </c>
      <c r="K362" s="3">
        <v>35.200000000000003</v>
      </c>
      <c r="L362" s="3">
        <v>28.7</v>
      </c>
      <c r="M362" s="3">
        <v>22.9</v>
      </c>
      <c r="N362" s="3">
        <v>19.100000000000001</v>
      </c>
      <c r="O362" s="3">
        <v>14.9</v>
      </c>
      <c r="P362" s="3">
        <v>12.7</v>
      </c>
      <c r="Q362" s="6">
        <v>101.88000000000001</v>
      </c>
    </row>
    <row r="363" spans="1:17" ht="15.75" x14ac:dyDescent="0.2">
      <c r="A363" s="3"/>
      <c r="B363" s="3"/>
      <c r="C363" s="3">
        <v>140198</v>
      </c>
      <c r="D363" s="3" t="s">
        <v>29</v>
      </c>
      <c r="E363" s="3">
        <v>2</v>
      </c>
      <c r="F363" s="4">
        <v>50</v>
      </c>
      <c r="G363" s="3">
        <v>58.8</v>
      </c>
      <c r="H363" s="3">
        <v>47.5</v>
      </c>
      <c r="I363" s="3">
        <v>40.700000000000003</v>
      </c>
      <c r="J363" s="3">
        <v>32</v>
      </c>
      <c r="K363" s="3">
        <v>24.6</v>
      </c>
      <c r="L363" s="3">
        <v>20.2</v>
      </c>
      <c r="M363" s="3">
        <v>15.9</v>
      </c>
      <c r="N363" s="3">
        <v>13.1</v>
      </c>
      <c r="O363" s="3">
        <v>10.199999999999999</v>
      </c>
      <c r="P363" s="3">
        <v>8.5</v>
      </c>
      <c r="Q363" s="6">
        <v>74.040000000000006</v>
      </c>
    </row>
    <row r="364" spans="1:17" ht="15.75" x14ac:dyDescent="0.2">
      <c r="A364" s="3"/>
      <c r="B364" s="3"/>
      <c r="C364" s="3">
        <v>140198</v>
      </c>
      <c r="D364" s="3" t="s">
        <v>29</v>
      </c>
      <c r="E364" s="3">
        <v>1.01</v>
      </c>
      <c r="F364" s="7">
        <v>99</v>
      </c>
      <c r="G364" s="3">
        <v>25.4</v>
      </c>
      <c r="H364" s="3">
        <v>19.899999999999999</v>
      </c>
      <c r="I364" s="3">
        <v>15.5</v>
      </c>
      <c r="J364" s="3">
        <v>11.5</v>
      </c>
      <c r="K364" s="3">
        <v>8.9</v>
      </c>
      <c r="L364" s="3">
        <v>7.7</v>
      </c>
      <c r="M364" s="3">
        <v>6</v>
      </c>
      <c r="N364" s="3">
        <v>5.3</v>
      </c>
      <c r="O364" s="3">
        <v>3.9</v>
      </c>
      <c r="P364" s="3">
        <v>3.2</v>
      </c>
      <c r="Q364" s="6">
        <v>30.12</v>
      </c>
    </row>
    <row r="365" spans="1:17" ht="15.75" x14ac:dyDescent="0.2">
      <c r="A365" s="3"/>
      <c r="B365" s="3"/>
      <c r="C365" s="3">
        <v>140025</v>
      </c>
      <c r="D365" s="3" t="s">
        <v>30</v>
      </c>
      <c r="E365" s="3">
        <v>1000</v>
      </c>
      <c r="F365" s="4">
        <v>0.1</v>
      </c>
      <c r="G365" s="3">
        <v>177.9</v>
      </c>
      <c r="H365" s="3">
        <v>132.19999999999999</v>
      </c>
      <c r="I365" s="3">
        <v>116.5</v>
      </c>
      <c r="J365" s="3">
        <v>100</v>
      </c>
      <c r="K365" s="3">
        <v>78.900000000000006</v>
      </c>
      <c r="L365" s="3">
        <v>62</v>
      </c>
      <c r="M365" s="3">
        <v>44.4</v>
      </c>
      <c r="N365" s="3">
        <v>35.5</v>
      </c>
      <c r="O365" s="3">
        <v>29.6</v>
      </c>
      <c r="P365" s="3">
        <v>23.6</v>
      </c>
      <c r="Q365" s="6">
        <v>258</v>
      </c>
    </row>
    <row r="366" spans="1:17" ht="15.75" x14ac:dyDescent="0.2">
      <c r="A366" s="3"/>
      <c r="B366" s="3"/>
      <c r="C366" s="3">
        <v>140025</v>
      </c>
      <c r="D366" s="3" t="s">
        <v>30</v>
      </c>
      <c r="E366" s="3">
        <v>500</v>
      </c>
      <c r="F366" s="4">
        <v>0.2</v>
      </c>
      <c r="G366" s="3">
        <v>163.1</v>
      </c>
      <c r="H366" s="3">
        <v>122.8</v>
      </c>
      <c r="I366" s="3">
        <v>107.8</v>
      </c>
      <c r="J366" s="3">
        <v>91.9</v>
      </c>
      <c r="K366" s="3">
        <v>72.2</v>
      </c>
      <c r="L366" s="3">
        <v>57.1</v>
      </c>
      <c r="M366" s="3">
        <v>41.2</v>
      </c>
      <c r="N366" s="3">
        <v>33.1</v>
      </c>
      <c r="O366" s="3">
        <v>27.4</v>
      </c>
      <c r="P366" s="3">
        <v>21.9</v>
      </c>
      <c r="Q366" s="6">
        <v>228</v>
      </c>
    </row>
    <row r="367" spans="1:17" ht="15.75" x14ac:dyDescent="0.2">
      <c r="A367" s="3"/>
      <c r="B367" s="3"/>
      <c r="C367" s="3">
        <v>140025</v>
      </c>
      <c r="D367" s="3" t="s">
        <v>30</v>
      </c>
      <c r="E367" s="3">
        <v>200</v>
      </c>
      <c r="F367" s="4">
        <v>0.5</v>
      </c>
      <c r="G367" s="3">
        <v>144.6</v>
      </c>
      <c r="H367" s="3">
        <v>110.6</v>
      </c>
      <c r="I367" s="3">
        <v>96.7</v>
      </c>
      <c r="J367" s="3">
        <v>81.5</v>
      </c>
      <c r="K367" s="3">
        <v>63.7</v>
      </c>
      <c r="L367" s="3">
        <v>50.8</v>
      </c>
      <c r="M367" s="3">
        <v>37</v>
      </c>
      <c r="N367" s="3">
        <v>30</v>
      </c>
      <c r="O367" s="3">
        <v>24.5</v>
      </c>
      <c r="P367" s="3">
        <v>19.600000000000001</v>
      </c>
      <c r="Q367" s="6">
        <v>192</v>
      </c>
    </row>
    <row r="368" spans="1:17" ht="15.75" x14ac:dyDescent="0.2">
      <c r="A368" s="3"/>
      <c r="B368" s="3"/>
      <c r="C368" s="3">
        <v>140025</v>
      </c>
      <c r="D368" s="3" t="s">
        <v>30</v>
      </c>
      <c r="E368" s="3">
        <v>100</v>
      </c>
      <c r="F368" s="4">
        <v>1</v>
      </c>
      <c r="G368" s="3">
        <v>131.19999999999999</v>
      </c>
      <c r="H368" s="3">
        <v>101.6</v>
      </c>
      <c r="I368" s="3">
        <v>88.5</v>
      </c>
      <c r="J368" s="3">
        <v>73.900000000000006</v>
      </c>
      <c r="K368" s="3">
        <v>57.5</v>
      </c>
      <c r="L368" s="3">
        <v>46.1</v>
      </c>
      <c r="M368" s="3">
        <v>33.799999999999997</v>
      </c>
      <c r="N368" s="3">
        <v>27.6</v>
      </c>
      <c r="O368" s="3">
        <v>22.4</v>
      </c>
      <c r="P368" s="3">
        <v>17.899999999999999</v>
      </c>
      <c r="Q368" s="6">
        <v>168</v>
      </c>
    </row>
    <row r="369" spans="1:17" ht="15.75" x14ac:dyDescent="0.2">
      <c r="A369" s="3"/>
      <c r="B369" s="3"/>
      <c r="C369" s="3">
        <v>140025</v>
      </c>
      <c r="D369" s="3" t="s">
        <v>30</v>
      </c>
      <c r="E369" s="3">
        <v>50</v>
      </c>
      <c r="F369" s="4">
        <v>2</v>
      </c>
      <c r="G369" s="3">
        <v>118.4</v>
      </c>
      <c r="H369" s="3">
        <v>92.8</v>
      </c>
      <c r="I369" s="3">
        <v>80.400000000000006</v>
      </c>
      <c r="J369" s="3">
        <v>66.5</v>
      </c>
      <c r="K369" s="3">
        <v>51.5</v>
      </c>
      <c r="L369" s="3">
        <v>41.6</v>
      </c>
      <c r="M369" s="3">
        <v>30.7</v>
      </c>
      <c r="N369" s="3">
        <v>25.1</v>
      </c>
      <c r="O369" s="3">
        <v>20.2</v>
      </c>
      <c r="P369" s="3">
        <v>16.2</v>
      </c>
      <c r="Q369" s="6">
        <v>145.19999999999999</v>
      </c>
    </row>
    <row r="370" spans="1:17" ht="15.75" x14ac:dyDescent="0.2">
      <c r="A370" s="3"/>
      <c r="B370" s="3"/>
      <c r="C370" s="3">
        <v>140025</v>
      </c>
      <c r="D370" s="3" t="s">
        <v>30</v>
      </c>
      <c r="E370" s="3">
        <v>25</v>
      </c>
      <c r="F370" s="4">
        <v>4</v>
      </c>
      <c r="G370" s="3">
        <v>106</v>
      </c>
      <c r="H370" s="3">
        <v>83.9</v>
      </c>
      <c r="I370" s="3">
        <v>72.400000000000006</v>
      </c>
      <c r="J370" s="3">
        <v>59.3</v>
      </c>
      <c r="K370" s="3">
        <v>45.6</v>
      </c>
      <c r="L370" s="3">
        <v>37</v>
      </c>
      <c r="M370" s="3">
        <v>27.5</v>
      </c>
      <c r="N370" s="3">
        <v>22.6</v>
      </c>
      <c r="O370" s="3">
        <v>18</v>
      </c>
      <c r="P370" s="3">
        <v>14.5</v>
      </c>
      <c r="Q370" s="6">
        <v>123.6</v>
      </c>
    </row>
    <row r="371" spans="1:17" ht="15.75" x14ac:dyDescent="0.2">
      <c r="A371" s="3"/>
      <c r="B371" s="3"/>
      <c r="C371" s="3">
        <v>140025</v>
      </c>
      <c r="D371" s="3" t="s">
        <v>30</v>
      </c>
      <c r="E371" s="3">
        <v>20</v>
      </c>
      <c r="F371" s="4">
        <v>5</v>
      </c>
      <c r="G371" s="3">
        <v>102</v>
      </c>
      <c r="H371" s="3">
        <v>81.099999999999994</v>
      </c>
      <c r="I371" s="3">
        <v>69.8</v>
      </c>
      <c r="J371" s="3">
        <v>57</v>
      </c>
      <c r="K371" s="3">
        <v>43.7</v>
      </c>
      <c r="L371" s="3">
        <v>35.6</v>
      </c>
      <c r="M371" s="3">
        <v>26.4</v>
      </c>
      <c r="N371" s="3">
        <v>21.8</v>
      </c>
      <c r="O371" s="3">
        <v>17.3</v>
      </c>
      <c r="P371" s="3">
        <v>14</v>
      </c>
      <c r="Q371" s="6">
        <v>117.6</v>
      </c>
    </row>
    <row r="372" spans="1:17" ht="15.75" x14ac:dyDescent="0.2">
      <c r="A372" s="3"/>
      <c r="B372" s="3"/>
      <c r="C372" s="3">
        <v>140025</v>
      </c>
      <c r="D372" s="3" t="s">
        <v>30</v>
      </c>
      <c r="E372" s="3">
        <v>10</v>
      </c>
      <c r="F372" s="4">
        <v>10</v>
      </c>
      <c r="G372" s="3">
        <v>89.9</v>
      </c>
      <c r="H372" s="3">
        <v>72.099999999999994</v>
      </c>
      <c r="I372" s="3">
        <v>61.7</v>
      </c>
      <c r="J372" s="3">
        <v>49.7</v>
      </c>
      <c r="K372" s="3">
        <v>37.9</v>
      </c>
      <c r="L372" s="3">
        <v>31</v>
      </c>
      <c r="M372" s="3">
        <v>23.1</v>
      </c>
      <c r="N372" s="3">
        <v>19.2</v>
      </c>
      <c r="O372" s="3">
        <v>15</v>
      </c>
      <c r="P372" s="3">
        <v>12.2</v>
      </c>
      <c r="Q372" s="6">
        <v>98.399999999999991</v>
      </c>
    </row>
    <row r="373" spans="1:17" ht="15.75" x14ac:dyDescent="0.2">
      <c r="A373" s="3"/>
      <c r="B373" s="3"/>
      <c r="C373" s="3">
        <v>140025</v>
      </c>
      <c r="D373" s="3" t="s">
        <v>30</v>
      </c>
      <c r="E373" s="3">
        <v>5</v>
      </c>
      <c r="F373" s="4">
        <v>20</v>
      </c>
      <c r="G373" s="3">
        <v>77.599999999999994</v>
      </c>
      <c r="H373" s="3">
        <v>62.8</v>
      </c>
      <c r="I373" s="3">
        <v>53.4</v>
      </c>
      <c r="J373" s="3">
        <v>42.4</v>
      </c>
      <c r="K373" s="3">
        <v>32</v>
      </c>
      <c r="L373" s="3">
        <v>26.3</v>
      </c>
      <c r="M373" s="3">
        <v>19.7</v>
      </c>
      <c r="N373" s="3">
        <v>16.399999999999999</v>
      </c>
      <c r="O373" s="3">
        <v>12.7</v>
      </c>
      <c r="P373" s="3">
        <v>10.4</v>
      </c>
      <c r="Q373" s="6">
        <v>80.399999999999991</v>
      </c>
    </row>
    <row r="374" spans="1:17" ht="15.75" x14ac:dyDescent="0.2">
      <c r="A374" s="3"/>
      <c r="B374" s="3"/>
      <c r="C374" s="3">
        <v>140025</v>
      </c>
      <c r="D374" s="3" t="s">
        <v>30</v>
      </c>
      <c r="E374" s="3">
        <v>2</v>
      </c>
      <c r="F374" s="4">
        <v>50</v>
      </c>
      <c r="G374" s="3">
        <v>59.8</v>
      </c>
      <c r="H374" s="3">
        <v>48.6</v>
      </c>
      <c r="I374" s="3">
        <v>40.700000000000003</v>
      </c>
      <c r="J374" s="3">
        <v>31.4</v>
      </c>
      <c r="K374" s="3">
        <v>23.4</v>
      </c>
      <c r="L374" s="3">
        <v>19.2</v>
      </c>
      <c r="M374" s="3">
        <v>14.4</v>
      </c>
      <c r="N374" s="3">
        <v>12</v>
      </c>
      <c r="O374" s="3">
        <v>9</v>
      </c>
      <c r="P374" s="3">
        <v>7.5</v>
      </c>
      <c r="Q374" s="6">
        <v>55.199999999999996</v>
      </c>
    </row>
    <row r="375" spans="1:17" ht="15.75" x14ac:dyDescent="0.2">
      <c r="A375" s="3"/>
      <c r="B375" s="3"/>
      <c r="C375" s="3">
        <v>140025</v>
      </c>
      <c r="D375" s="3" t="s">
        <v>30</v>
      </c>
      <c r="E375" s="3">
        <v>1.01</v>
      </c>
      <c r="F375" s="7">
        <v>99</v>
      </c>
      <c r="G375" s="3">
        <v>33.200000000000003</v>
      </c>
      <c r="H375" s="3">
        <v>25.5</v>
      </c>
      <c r="I375" s="3">
        <v>20.5</v>
      </c>
      <c r="J375" s="3">
        <v>14.7</v>
      </c>
      <c r="K375" s="3">
        <v>10.4</v>
      </c>
      <c r="L375" s="3">
        <v>8.3000000000000007</v>
      </c>
      <c r="M375" s="3">
        <v>5.9</v>
      </c>
      <c r="N375" s="3">
        <v>4.7</v>
      </c>
      <c r="O375" s="3">
        <v>3.4</v>
      </c>
      <c r="P375" s="3">
        <v>3</v>
      </c>
      <c r="Q375" s="6">
        <v>24</v>
      </c>
    </row>
    <row r="376" spans="1:17" ht="15.75" x14ac:dyDescent="0.2">
      <c r="A376" s="3"/>
      <c r="B376" s="3"/>
      <c r="C376" s="3">
        <v>142300</v>
      </c>
      <c r="D376" s="3" t="s">
        <v>32</v>
      </c>
      <c r="E376" s="3">
        <v>1000</v>
      </c>
      <c r="F376" s="4">
        <v>0.1</v>
      </c>
      <c r="G376" s="3">
        <v>170.1</v>
      </c>
      <c r="H376" s="3">
        <v>133.19999999999999</v>
      </c>
      <c r="I376" s="3">
        <v>106.9</v>
      </c>
      <c r="J376" s="3">
        <v>98.8</v>
      </c>
      <c r="K376" s="3">
        <v>80</v>
      </c>
      <c r="L376" s="3">
        <v>57.5</v>
      </c>
      <c r="M376" s="3">
        <v>41.8</v>
      </c>
      <c r="N376" s="3">
        <v>29.6</v>
      </c>
      <c r="O376" s="3">
        <v>17.100000000000001</v>
      </c>
      <c r="P376" s="3">
        <v>13.5</v>
      </c>
      <c r="Q376" s="6">
        <v>159.36000000000001</v>
      </c>
    </row>
    <row r="377" spans="1:17" ht="15.75" x14ac:dyDescent="0.2">
      <c r="A377" s="3"/>
      <c r="B377" s="3"/>
      <c r="C377" s="3">
        <v>142300</v>
      </c>
      <c r="D377" s="3" t="s">
        <v>32</v>
      </c>
      <c r="E377" s="3">
        <v>500</v>
      </c>
      <c r="F377" s="4">
        <v>0.2</v>
      </c>
      <c r="G377" s="3">
        <v>150.4</v>
      </c>
      <c r="H377" s="3">
        <v>117.3</v>
      </c>
      <c r="I377" s="3">
        <v>94.7</v>
      </c>
      <c r="J377" s="3">
        <v>86</v>
      </c>
      <c r="K377" s="3">
        <v>69.3</v>
      </c>
      <c r="L377" s="3">
        <v>50.5</v>
      </c>
      <c r="M377" s="3">
        <v>36.9</v>
      </c>
      <c r="N377" s="3">
        <v>26.7</v>
      </c>
      <c r="O377" s="3">
        <v>16.100000000000001</v>
      </c>
      <c r="P377" s="3">
        <v>12.8</v>
      </c>
      <c r="Q377" s="6">
        <v>148.32</v>
      </c>
    </row>
    <row r="378" spans="1:17" ht="15.75" x14ac:dyDescent="0.2">
      <c r="A378" s="3"/>
      <c r="B378" s="3"/>
      <c r="C378" s="3">
        <v>142300</v>
      </c>
      <c r="D378" s="3" t="s">
        <v>32</v>
      </c>
      <c r="E378" s="3">
        <v>200</v>
      </c>
      <c r="F378" s="4">
        <v>0.5</v>
      </c>
      <c r="G378" s="3">
        <v>126.9</v>
      </c>
      <c r="H378" s="3">
        <v>98.4</v>
      </c>
      <c r="I378" s="3">
        <v>80.099999999999994</v>
      </c>
      <c r="J378" s="3">
        <v>71.099999999999994</v>
      </c>
      <c r="K378" s="3">
        <v>56.9</v>
      </c>
      <c r="L378" s="3">
        <v>42.3</v>
      </c>
      <c r="M378" s="3">
        <v>31.1</v>
      </c>
      <c r="N378" s="3">
        <v>23.3</v>
      </c>
      <c r="O378" s="3">
        <v>14.7</v>
      </c>
      <c r="P378" s="3">
        <v>11.9</v>
      </c>
      <c r="Q378" s="6">
        <v>133.91999999999999</v>
      </c>
    </row>
    <row r="379" spans="1:17" ht="15.75" x14ac:dyDescent="0.2">
      <c r="A379" s="3"/>
      <c r="B379" s="3"/>
      <c r="C379" s="3">
        <v>142300</v>
      </c>
      <c r="D379" s="3" t="s">
        <v>32</v>
      </c>
      <c r="E379" s="3">
        <v>100</v>
      </c>
      <c r="F379" s="4">
        <v>1</v>
      </c>
      <c r="G379" s="3">
        <v>110.8</v>
      </c>
      <c r="H379" s="3">
        <v>85.6</v>
      </c>
      <c r="I379" s="3">
        <v>70.099999999999994</v>
      </c>
      <c r="J379" s="3">
        <v>61.1</v>
      </c>
      <c r="K379" s="3">
        <v>48.7</v>
      </c>
      <c r="L379" s="3">
        <v>36.799999999999997</v>
      </c>
      <c r="M379" s="3">
        <v>27.1</v>
      </c>
      <c r="N379" s="3">
        <v>20.8</v>
      </c>
      <c r="O379" s="3">
        <v>13.7</v>
      </c>
      <c r="P379" s="3">
        <v>11.1</v>
      </c>
      <c r="Q379" s="6">
        <v>123</v>
      </c>
    </row>
    <row r="380" spans="1:17" ht="15.75" x14ac:dyDescent="0.2">
      <c r="A380" s="3"/>
      <c r="B380" s="3"/>
      <c r="C380" s="3">
        <v>142300</v>
      </c>
      <c r="D380" s="3" t="s">
        <v>32</v>
      </c>
      <c r="E380" s="3">
        <v>50</v>
      </c>
      <c r="F380" s="4">
        <v>2</v>
      </c>
      <c r="G380" s="3">
        <v>96</v>
      </c>
      <c r="H380" s="3">
        <v>74</v>
      </c>
      <c r="I380" s="3">
        <v>60.9</v>
      </c>
      <c r="J380" s="3">
        <v>52.1</v>
      </c>
      <c r="K380" s="3">
        <v>41.4</v>
      </c>
      <c r="L380" s="3">
        <v>31.8</v>
      </c>
      <c r="M380" s="3">
        <v>23.6</v>
      </c>
      <c r="N380" s="3">
        <v>18.5</v>
      </c>
      <c r="O380" s="3">
        <v>12.7</v>
      </c>
      <c r="P380" s="3">
        <v>10.4</v>
      </c>
      <c r="Q380" s="6">
        <v>112.2</v>
      </c>
    </row>
    <row r="381" spans="1:17" ht="15.75" x14ac:dyDescent="0.2">
      <c r="A381" s="3"/>
      <c r="B381" s="3"/>
      <c r="C381" s="3">
        <v>142300</v>
      </c>
      <c r="D381" s="3" t="s">
        <v>32</v>
      </c>
      <c r="E381" s="3">
        <v>25</v>
      </c>
      <c r="F381" s="4">
        <v>4</v>
      </c>
      <c r="G381" s="3">
        <v>82.4</v>
      </c>
      <c r="H381" s="3">
        <v>63.3</v>
      </c>
      <c r="I381" s="3">
        <v>52.4</v>
      </c>
      <c r="J381" s="3">
        <v>44</v>
      </c>
      <c r="K381" s="3">
        <v>34.799999999999997</v>
      </c>
      <c r="L381" s="3">
        <v>27.2</v>
      </c>
      <c r="M381" s="3">
        <v>20.3</v>
      </c>
      <c r="N381" s="3">
        <v>16.3</v>
      </c>
      <c r="O381" s="3">
        <v>11.6</v>
      </c>
      <c r="P381" s="3">
        <v>9.6</v>
      </c>
      <c r="Q381" s="6">
        <v>101.39999999999999</v>
      </c>
    </row>
    <row r="382" spans="1:17" ht="15.75" x14ac:dyDescent="0.2">
      <c r="A382" s="3"/>
      <c r="B382" s="3"/>
      <c r="C382" s="3">
        <v>142300</v>
      </c>
      <c r="D382" s="3" t="s">
        <v>32</v>
      </c>
      <c r="E382" s="3">
        <v>20</v>
      </c>
      <c r="F382" s="4">
        <v>5</v>
      </c>
      <c r="G382" s="3">
        <v>78.2</v>
      </c>
      <c r="H382" s="3">
        <v>60</v>
      </c>
      <c r="I382" s="3">
        <v>49.8</v>
      </c>
      <c r="J382" s="3">
        <v>41.6</v>
      </c>
      <c r="K382" s="3">
        <v>32.9</v>
      </c>
      <c r="L382" s="3">
        <v>25.8</v>
      </c>
      <c r="M382" s="3">
        <v>19.3</v>
      </c>
      <c r="N382" s="3">
        <v>15.6</v>
      </c>
      <c r="O382" s="3">
        <v>11.2</v>
      </c>
      <c r="P382" s="3">
        <v>9.4</v>
      </c>
      <c r="Q382" s="6">
        <v>97.8</v>
      </c>
    </row>
    <row r="383" spans="1:17" ht="15.75" x14ac:dyDescent="0.2">
      <c r="A383" s="3"/>
      <c r="B383" s="3"/>
      <c r="C383" s="3">
        <v>142300</v>
      </c>
      <c r="D383" s="3" t="s">
        <v>32</v>
      </c>
      <c r="E383" s="3">
        <v>10</v>
      </c>
      <c r="F383" s="4">
        <v>10</v>
      </c>
      <c r="G383" s="3">
        <v>65.7</v>
      </c>
      <c r="H383" s="3">
        <v>50.4</v>
      </c>
      <c r="I383" s="3">
        <v>42</v>
      </c>
      <c r="J383" s="3">
        <v>34.5</v>
      </c>
      <c r="K383" s="3">
        <v>27.2</v>
      </c>
      <c r="L383" s="3">
        <v>21.7</v>
      </c>
      <c r="M383" s="3">
        <v>16.399999999999999</v>
      </c>
      <c r="N383" s="3">
        <v>13.5</v>
      </c>
      <c r="O383" s="3">
        <v>10.1</v>
      </c>
      <c r="P383" s="3">
        <v>8.5</v>
      </c>
      <c r="Q383" s="6">
        <v>86.64</v>
      </c>
    </row>
    <row r="384" spans="1:17" ht="15.75" x14ac:dyDescent="0.2">
      <c r="A384" s="3"/>
      <c r="B384" s="3"/>
      <c r="C384" s="3">
        <v>142300</v>
      </c>
      <c r="D384" s="3" t="s">
        <v>32</v>
      </c>
      <c r="E384" s="3">
        <v>5</v>
      </c>
      <c r="F384" s="4">
        <v>20</v>
      </c>
      <c r="G384" s="3">
        <v>53.9</v>
      </c>
      <c r="H384" s="3">
        <v>41.3</v>
      </c>
      <c r="I384" s="3">
        <v>34.6</v>
      </c>
      <c r="J384" s="3">
        <v>27.8</v>
      </c>
      <c r="K384" s="3">
        <v>21.9</v>
      </c>
      <c r="L384" s="3">
        <v>17.899999999999999</v>
      </c>
      <c r="M384" s="3">
        <v>13.6</v>
      </c>
      <c r="N384" s="3">
        <v>11.5</v>
      </c>
      <c r="O384" s="3">
        <v>8.9</v>
      </c>
      <c r="P384" s="3">
        <v>7.6</v>
      </c>
      <c r="Q384" s="6">
        <v>74.88</v>
      </c>
    </row>
    <row r="385" spans="1:17" ht="15.75" x14ac:dyDescent="0.2">
      <c r="A385" s="3"/>
      <c r="B385" s="3"/>
      <c r="C385" s="3">
        <v>142300</v>
      </c>
      <c r="D385" s="3" t="s">
        <v>32</v>
      </c>
      <c r="E385" s="3">
        <v>2</v>
      </c>
      <c r="F385" s="4">
        <v>50</v>
      </c>
      <c r="G385" s="3">
        <v>38.1</v>
      </c>
      <c r="H385" s="3">
        <v>29.4</v>
      </c>
      <c r="I385" s="3">
        <v>24.7</v>
      </c>
      <c r="J385" s="3">
        <v>19.399999999999999</v>
      </c>
      <c r="K385" s="3">
        <v>15.3</v>
      </c>
      <c r="L385" s="3">
        <v>12.9</v>
      </c>
      <c r="M385" s="3">
        <v>10</v>
      </c>
      <c r="N385" s="3">
        <v>8.6</v>
      </c>
      <c r="O385" s="3">
        <v>7</v>
      </c>
      <c r="P385" s="3">
        <v>6</v>
      </c>
      <c r="Q385" s="6">
        <v>56.76</v>
      </c>
    </row>
    <row r="386" spans="1:17" ht="15.75" x14ac:dyDescent="0.2">
      <c r="A386" s="3"/>
      <c r="B386" s="3"/>
      <c r="C386" s="3">
        <v>142300</v>
      </c>
      <c r="D386" s="3" t="s">
        <v>32</v>
      </c>
      <c r="E386" s="3">
        <v>1.01</v>
      </c>
      <c r="F386" s="7">
        <v>99</v>
      </c>
      <c r="G386" s="3">
        <v>18.2</v>
      </c>
      <c r="H386" s="3">
        <v>14.6</v>
      </c>
      <c r="I386" s="3">
        <v>12.2</v>
      </c>
      <c r="J386" s="3">
        <v>9.4</v>
      </c>
      <c r="K386" s="3">
        <v>7.8</v>
      </c>
      <c r="L386" s="3">
        <v>6.9</v>
      </c>
      <c r="M386" s="3">
        <v>5.6</v>
      </c>
      <c r="N386" s="3">
        <v>4.5</v>
      </c>
      <c r="O386" s="3">
        <v>3.6</v>
      </c>
      <c r="P386" s="3">
        <v>3.1</v>
      </c>
      <c r="Q386" s="6">
        <v>26.639999999999997</v>
      </c>
    </row>
    <row r="387" spans="1:17" ht="15.75" x14ac:dyDescent="0.2">
      <c r="A387" s="3"/>
      <c r="B387" s="3"/>
      <c r="C387" s="3">
        <v>337001</v>
      </c>
      <c r="D387" s="3" t="s">
        <v>33</v>
      </c>
      <c r="E387" s="3">
        <v>1000</v>
      </c>
      <c r="F387" s="4">
        <v>0.1</v>
      </c>
      <c r="G387" s="3">
        <v>301</v>
      </c>
      <c r="H387" s="3">
        <v>248.9</v>
      </c>
      <c r="I387" s="3">
        <v>201.9</v>
      </c>
      <c r="J387" s="3">
        <v>153.1</v>
      </c>
      <c r="K387" s="3">
        <v>128.4</v>
      </c>
      <c r="L387" s="3">
        <v>102.1</v>
      </c>
      <c r="M387" s="3">
        <v>74.2</v>
      </c>
      <c r="N387" s="3">
        <v>58.6</v>
      </c>
      <c r="O387" s="3">
        <v>45.9</v>
      </c>
      <c r="P387" s="3">
        <v>35.299999999999997</v>
      </c>
      <c r="Q387" s="6">
        <v>182.38199999999998</v>
      </c>
    </row>
    <row r="388" spans="1:17" ht="15.75" x14ac:dyDescent="0.2">
      <c r="A388" s="3"/>
      <c r="B388" s="3"/>
      <c r="C388" s="3">
        <v>337001</v>
      </c>
      <c r="D388" s="3" t="s">
        <v>33</v>
      </c>
      <c r="E388" s="3">
        <v>500</v>
      </c>
      <c r="F388" s="4">
        <v>0.2</v>
      </c>
      <c r="G388" s="3">
        <v>245.9</v>
      </c>
      <c r="H388" s="3">
        <v>199.9</v>
      </c>
      <c r="I388" s="3">
        <v>161.80000000000001</v>
      </c>
      <c r="J388" s="3">
        <v>121.8</v>
      </c>
      <c r="K388" s="3">
        <v>99</v>
      </c>
      <c r="L388" s="3">
        <v>78.7</v>
      </c>
      <c r="M388" s="3">
        <v>57.3</v>
      </c>
      <c r="N388" s="3">
        <v>45.3</v>
      </c>
      <c r="O388" s="3">
        <v>35.5</v>
      </c>
      <c r="P388" s="3">
        <v>27.3</v>
      </c>
      <c r="Q388" s="6">
        <v>143.84899999999999</v>
      </c>
    </row>
    <row r="389" spans="1:17" ht="15.75" x14ac:dyDescent="0.2">
      <c r="A389" s="3"/>
      <c r="B389" s="3"/>
      <c r="C389" s="3">
        <v>337001</v>
      </c>
      <c r="D389" s="3" t="s">
        <v>33</v>
      </c>
      <c r="E389" s="3">
        <v>200</v>
      </c>
      <c r="F389" s="4">
        <v>0.5</v>
      </c>
      <c r="G389" s="3">
        <v>185.1</v>
      </c>
      <c r="H389" s="3">
        <v>147.30000000000001</v>
      </c>
      <c r="I389" s="3">
        <v>119.1</v>
      </c>
      <c r="J389" s="3">
        <v>88.8</v>
      </c>
      <c r="K389" s="3">
        <v>69.400000000000006</v>
      </c>
      <c r="L389" s="3">
        <v>55.1</v>
      </c>
      <c r="M389" s="3">
        <v>40.299999999999997</v>
      </c>
      <c r="N389" s="3">
        <v>32</v>
      </c>
      <c r="O389" s="3">
        <v>24.9</v>
      </c>
      <c r="P389" s="3">
        <v>19.2</v>
      </c>
      <c r="Q389" s="6">
        <v>103.84699999999999</v>
      </c>
    </row>
    <row r="390" spans="1:17" ht="15.75" x14ac:dyDescent="0.2">
      <c r="A390" s="3"/>
      <c r="B390" s="3"/>
      <c r="C390" s="3">
        <v>337001</v>
      </c>
      <c r="D390" s="3" t="s">
        <v>33</v>
      </c>
      <c r="E390" s="3">
        <v>100</v>
      </c>
      <c r="F390" s="4">
        <v>1</v>
      </c>
      <c r="G390" s="3">
        <v>147</v>
      </c>
      <c r="H390" s="3">
        <v>115.3</v>
      </c>
      <c r="I390" s="3">
        <v>93.2</v>
      </c>
      <c r="J390" s="3">
        <v>69</v>
      </c>
      <c r="K390" s="3">
        <v>52.5</v>
      </c>
      <c r="L390" s="3">
        <v>41.7</v>
      </c>
      <c r="M390" s="3">
        <v>30.6</v>
      </c>
      <c r="N390" s="3">
        <v>24.3</v>
      </c>
      <c r="O390" s="3">
        <v>18.899999999999999</v>
      </c>
      <c r="P390" s="3">
        <v>14.6</v>
      </c>
      <c r="Q390" s="6">
        <v>80.342999999999989</v>
      </c>
    </row>
    <row r="391" spans="1:17" ht="15.75" x14ac:dyDescent="0.2">
      <c r="A391" s="3"/>
      <c r="B391" s="3"/>
      <c r="C391" s="3">
        <v>337001</v>
      </c>
      <c r="D391" s="3" t="s">
        <v>33</v>
      </c>
      <c r="E391" s="3">
        <v>50</v>
      </c>
      <c r="F391" s="4">
        <v>2</v>
      </c>
      <c r="G391" s="3">
        <v>114.8</v>
      </c>
      <c r="H391" s="3">
        <v>88.9</v>
      </c>
      <c r="I391" s="3">
        <v>71.8</v>
      </c>
      <c r="J391" s="3">
        <v>52.9</v>
      </c>
      <c r="K391" s="3">
        <v>39.299999999999997</v>
      </c>
      <c r="L391" s="3">
        <v>31.2</v>
      </c>
      <c r="M391" s="3">
        <v>22.9</v>
      </c>
      <c r="N391" s="3">
        <v>18.2</v>
      </c>
      <c r="O391" s="3">
        <v>14.1</v>
      </c>
      <c r="P391" s="3">
        <v>10.9</v>
      </c>
      <c r="Q391" s="6">
        <v>61.358999999999988</v>
      </c>
    </row>
    <row r="392" spans="1:17" ht="15.75" x14ac:dyDescent="0.2">
      <c r="A392" s="3"/>
      <c r="B392" s="3"/>
      <c r="C392" s="3">
        <v>337001</v>
      </c>
      <c r="D392" s="3" t="s">
        <v>33</v>
      </c>
      <c r="E392" s="3">
        <v>25</v>
      </c>
      <c r="F392" s="4">
        <v>4</v>
      </c>
      <c r="G392" s="3">
        <v>87.7</v>
      </c>
      <c r="H392" s="3">
        <v>67.099999999999994</v>
      </c>
      <c r="I392" s="3">
        <v>54.3</v>
      </c>
      <c r="J392" s="3">
        <v>39.700000000000003</v>
      </c>
      <c r="K392" s="3">
        <v>28.9</v>
      </c>
      <c r="L392" s="3">
        <v>23</v>
      </c>
      <c r="M392" s="3">
        <v>16.899999999999999</v>
      </c>
      <c r="N392" s="3">
        <v>13.5</v>
      </c>
      <c r="O392" s="3">
        <v>10.3</v>
      </c>
      <c r="P392" s="3">
        <v>8.1</v>
      </c>
      <c r="Q392" s="6">
        <v>45.991</v>
      </c>
    </row>
    <row r="393" spans="1:17" ht="15.75" x14ac:dyDescent="0.2">
      <c r="A393" s="3"/>
      <c r="B393" s="3"/>
      <c r="C393" s="3">
        <v>337001</v>
      </c>
      <c r="D393" s="3" t="s">
        <v>33</v>
      </c>
      <c r="E393" s="3">
        <v>20</v>
      </c>
      <c r="F393" s="4">
        <v>5</v>
      </c>
      <c r="G393" s="3">
        <v>79.900000000000006</v>
      </c>
      <c r="H393" s="3">
        <v>61</v>
      </c>
      <c r="I393" s="3">
        <v>49.3</v>
      </c>
      <c r="J393" s="3">
        <v>36.1</v>
      </c>
      <c r="K393" s="3">
        <v>26.1</v>
      </c>
      <c r="L393" s="3">
        <v>20.8</v>
      </c>
      <c r="M393" s="3">
        <v>15.2</v>
      </c>
      <c r="N393" s="3">
        <v>12.2</v>
      </c>
      <c r="O393" s="3">
        <v>9.3000000000000007</v>
      </c>
      <c r="P393" s="3">
        <v>7.3</v>
      </c>
      <c r="Q393" s="6">
        <v>41.809999999999995</v>
      </c>
    </row>
    <row r="394" spans="1:17" ht="15.75" x14ac:dyDescent="0.2">
      <c r="A394" s="3"/>
      <c r="B394" s="3"/>
      <c r="C394" s="3">
        <v>337001</v>
      </c>
      <c r="D394" s="3" t="s">
        <v>33</v>
      </c>
      <c r="E394" s="3">
        <v>10</v>
      </c>
      <c r="F394" s="4">
        <v>10</v>
      </c>
      <c r="G394" s="3">
        <v>58.4</v>
      </c>
      <c r="H394" s="3">
        <v>44.2</v>
      </c>
      <c r="I394" s="3">
        <v>35.799999999999997</v>
      </c>
      <c r="J394" s="3">
        <v>26.1</v>
      </c>
      <c r="K394" s="3">
        <v>18.600000000000001</v>
      </c>
      <c r="L394" s="3">
        <v>14.8</v>
      </c>
      <c r="M394" s="3">
        <v>10.9</v>
      </c>
      <c r="N394" s="3">
        <v>8.6999999999999993</v>
      </c>
      <c r="O394" s="3">
        <v>6.6</v>
      </c>
      <c r="P394" s="3">
        <v>5.2</v>
      </c>
      <c r="Q394" s="6">
        <v>30.396999999999995</v>
      </c>
    </row>
    <row r="395" spans="1:17" ht="15.75" x14ac:dyDescent="0.2">
      <c r="A395" s="3"/>
      <c r="B395" s="3"/>
      <c r="C395" s="3">
        <v>337001</v>
      </c>
      <c r="D395" s="3" t="s">
        <v>33</v>
      </c>
      <c r="E395" s="3">
        <v>5</v>
      </c>
      <c r="F395" s="4">
        <v>20</v>
      </c>
      <c r="G395" s="3">
        <v>40.299999999999997</v>
      </c>
      <c r="H395" s="3">
        <v>30.5</v>
      </c>
      <c r="I395" s="3">
        <v>24.8</v>
      </c>
      <c r="J395" s="3">
        <v>18</v>
      </c>
      <c r="K395" s="3">
        <v>12.8</v>
      </c>
      <c r="L395" s="3">
        <v>10.199999999999999</v>
      </c>
      <c r="M395" s="3">
        <v>7.5</v>
      </c>
      <c r="N395" s="3">
        <v>6</v>
      </c>
      <c r="O395" s="3">
        <v>4.5</v>
      </c>
      <c r="P395" s="3">
        <v>3.6</v>
      </c>
      <c r="Q395" s="6">
        <v>21.130999999999997</v>
      </c>
    </row>
    <row r="396" spans="1:17" ht="15.75" x14ac:dyDescent="0.2">
      <c r="A396" s="3"/>
      <c r="B396" s="3"/>
      <c r="C396" s="3">
        <v>337001</v>
      </c>
      <c r="D396" s="3" t="s">
        <v>33</v>
      </c>
      <c r="E396" s="3">
        <v>2</v>
      </c>
      <c r="F396" s="4">
        <v>50</v>
      </c>
      <c r="G396" s="3">
        <v>20.5</v>
      </c>
      <c r="H396" s="3">
        <v>15.7</v>
      </c>
      <c r="I396" s="3">
        <v>12.9</v>
      </c>
      <c r="J396" s="3">
        <v>9.4</v>
      </c>
      <c r="K396" s="3">
        <v>6.9</v>
      </c>
      <c r="L396" s="3">
        <v>5.5</v>
      </c>
      <c r="M396" s="3">
        <v>4</v>
      </c>
      <c r="N396" s="3">
        <v>3.2</v>
      </c>
      <c r="O396" s="3">
        <v>2.4</v>
      </c>
      <c r="P396" s="3">
        <v>1.9</v>
      </c>
      <c r="Q396" s="6">
        <v>11.525999999999998</v>
      </c>
    </row>
    <row r="397" spans="1:17" ht="15.75" x14ac:dyDescent="0.2">
      <c r="A397" s="3"/>
      <c r="B397" s="3"/>
      <c r="C397" s="3">
        <v>337001</v>
      </c>
      <c r="D397" s="3" t="s">
        <v>33</v>
      </c>
      <c r="E397" s="3">
        <v>1.01</v>
      </c>
      <c r="F397" s="7">
        <v>99</v>
      </c>
      <c r="G397" s="3">
        <v>3.9</v>
      </c>
      <c r="H397" s="3">
        <v>3.5</v>
      </c>
      <c r="I397" s="3">
        <v>3</v>
      </c>
      <c r="J397" s="3">
        <v>2.4</v>
      </c>
      <c r="K397" s="3">
        <v>2.2000000000000002</v>
      </c>
      <c r="L397" s="3">
        <v>1.8</v>
      </c>
      <c r="M397" s="3">
        <v>1.3</v>
      </c>
      <c r="N397" s="3">
        <v>1</v>
      </c>
      <c r="O397" s="3">
        <v>0.7</v>
      </c>
      <c r="P397" s="3">
        <v>0.6</v>
      </c>
      <c r="Q397" s="6">
        <v>3.5029999999999997</v>
      </c>
    </row>
    <row r="398" spans="1:17" ht="15.75" x14ac:dyDescent="0.2">
      <c r="A398" s="3"/>
      <c r="B398" s="3"/>
      <c r="C398" s="3">
        <v>251569</v>
      </c>
      <c r="D398" s="3" t="s">
        <v>34</v>
      </c>
      <c r="E398" s="3">
        <v>1000</v>
      </c>
      <c r="F398" s="4">
        <v>0.1</v>
      </c>
      <c r="G398" s="3">
        <v>137</v>
      </c>
      <c r="H398" s="3">
        <v>128.6</v>
      </c>
      <c r="I398" s="3">
        <v>117.5</v>
      </c>
      <c r="J398" s="3">
        <v>92.6</v>
      </c>
      <c r="K398" s="3">
        <v>66.900000000000006</v>
      </c>
      <c r="L398" s="3">
        <v>49.3</v>
      </c>
      <c r="M398" s="3">
        <v>30.7</v>
      </c>
      <c r="N398" s="3">
        <v>23.9</v>
      </c>
      <c r="O398" s="3">
        <v>18.600000000000001</v>
      </c>
      <c r="P398" s="3">
        <v>15</v>
      </c>
      <c r="Q398" s="6">
        <v>114.35599999999999</v>
      </c>
    </row>
    <row r="399" spans="1:17" ht="15.75" x14ac:dyDescent="0.2">
      <c r="A399" s="3"/>
      <c r="B399" s="3"/>
      <c r="C399" s="3">
        <v>251569</v>
      </c>
      <c r="D399" s="3" t="s">
        <v>34</v>
      </c>
      <c r="E399" s="3">
        <v>500</v>
      </c>
      <c r="F399" s="4">
        <v>0.2</v>
      </c>
      <c r="G399" s="3">
        <v>120.8</v>
      </c>
      <c r="H399" s="3">
        <v>110.9</v>
      </c>
      <c r="I399" s="3">
        <v>99.9</v>
      </c>
      <c r="J399" s="3">
        <v>78.2</v>
      </c>
      <c r="K399" s="3">
        <v>56.4</v>
      </c>
      <c r="L399" s="3">
        <v>41.9</v>
      </c>
      <c r="M399" s="3">
        <v>26.7</v>
      </c>
      <c r="N399" s="3">
        <v>20.9</v>
      </c>
      <c r="O399" s="3">
        <v>16.2</v>
      </c>
      <c r="P399" s="3">
        <v>13.2</v>
      </c>
      <c r="Q399" s="6">
        <v>101.69999999999999</v>
      </c>
    </row>
    <row r="400" spans="1:17" ht="15.75" x14ac:dyDescent="0.2">
      <c r="A400" s="3"/>
      <c r="B400" s="3"/>
      <c r="C400" s="3">
        <v>251569</v>
      </c>
      <c r="D400" s="3" t="s">
        <v>34</v>
      </c>
      <c r="E400" s="3">
        <v>200</v>
      </c>
      <c r="F400" s="4">
        <v>0.5</v>
      </c>
      <c r="G400" s="3">
        <v>100.9</v>
      </c>
      <c r="H400" s="3">
        <v>90.1</v>
      </c>
      <c r="I400" s="3">
        <v>79.599999999999994</v>
      </c>
      <c r="J400" s="3">
        <v>61.9</v>
      </c>
      <c r="K400" s="3">
        <v>44.5</v>
      </c>
      <c r="L400" s="3">
        <v>33.4</v>
      </c>
      <c r="M400" s="3">
        <v>21.9</v>
      </c>
      <c r="N400" s="3">
        <v>17.3</v>
      </c>
      <c r="O400" s="3">
        <v>13.4</v>
      </c>
      <c r="P400" s="3">
        <v>11</v>
      </c>
      <c r="Q400" s="6">
        <v>86.218999999999994</v>
      </c>
    </row>
    <row r="401" spans="1:17" ht="15.75" x14ac:dyDescent="0.2">
      <c r="A401" s="3"/>
      <c r="B401" s="3"/>
      <c r="C401" s="3">
        <v>251569</v>
      </c>
      <c r="D401" s="3" t="s">
        <v>34</v>
      </c>
      <c r="E401" s="3">
        <v>100</v>
      </c>
      <c r="F401" s="4">
        <v>1</v>
      </c>
      <c r="G401" s="3">
        <v>86.9</v>
      </c>
      <c r="H401" s="3">
        <v>76.099999999999994</v>
      </c>
      <c r="I401" s="3">
        <v>66.3</v>
      </c>
      <c r="J401" s="3">
        <v>51.3</v>
      </c>
      <c r="K401" s="3">
        <v>36.799999999999997</v>
      </c>
      <c r="L401" s="3">
        <v>27.9</v>
      </c>
      <c r="M401" s="3">
        <v>18.7</v>
      </c>
      <c r="N401" s="3">
        <v>14.9</v>
      </c>
      <c r="O401" s="3">
        <v>11.5</v>
      </c>
      <c r="P401" s="3">
        <v>9.5</v>
      </c>
      <c r="Q401" s="6">
        <v>75.370999999999995</v>
      </c>
    </row>
    <row r="402" spans="1:17" ht="15.75" x14ac:dyDescent="0.2">
      <c r="A402" s="3"/>
      <c r="B402" s="3"/>
      <c r="C402" s="3">
        <v>251569</v>
      </c>
      <c r="D402" s="3" t="s">
        <v>34</v>
      </c>
      <c r="E402" s="3">
        <v>50</v>
      </c>
      <c r="F402" s="4">
        <v>2</v>
      </c>
      <c r="G402" s="3">
        <v>73.900000000000006</v>
      </c>
      <c r="H402" s="3">
        <v>63.4</v>
      </c>
      <c r="I402" s="3">
        <v>54.6</v>
      </c>
      <c r="J402" s="3">
        <v>42</v>
      </c>
      <c r="K402" s="3">
        <v>30.2</v>
      </c>
      <c r="L402" s="3">
        <v>23.1</v>
      </c>
      <c r="M402" s="3">
        <v>15.8</v>
      </c>
      <c r="N402" s="3">
        <v>12.7</v>
      </c>
      <c r="O402" s="3">
        <v>9.8000000000000007</v>
      </c>
      <c r="P402" s="3">
        <v>8.1999999999999993</v>
      </c>
      <c r="Q402" s="6">
        <v>65.313999999999993</v>
      </c>
    </row>
    <row r="403" spans="1:17" ht="15.75" x14ac:dyDescent="0.2">
      <c r="A403" s="3"/>
      <c r="B403" s="3"/>
      <c r="C403" s="3">
        <v>251569</v>
      </c>
      <c r="D403" s="3" t="s">
        <v>34</v>
      </c>
      <c r="E403" s="3">
        <v>25</v>
      </c>
      <c r="F403" s="4">
        <v>4</v>
      </c>
      <c r="G403" s="3">
        <v>61.7</v>
      </c>
      <c r="H403" s="3">
        <v>51.9</v>
      </c>
      <c r="I403" s="3">
        <v>44.2</v>
      </c>
      <c r="J403" s="3">
        <v>33.9</v>
      </c>
      <c r="K403" s="3">
        <v>24.4</v>
      </c>
      <c r="L403" s="3">
        <v>18.8</v>
      </c>
      <c r="M403" s="3">
        <v>13.2</v>
      </c>
      <c r="N403" s="3">
        <v>10.6</v>
      </c>
      <c r="O403" s="3">
        <v>8.1999999999999993</v>
      </c>
      <c r="P403" s="3">
        <v>6.9</v>
      </c>
      <c r="Q403" s="6">
        <v>55.821999999999996</v>
      </c>
    </row>
    <row r="404" spans="1:17" ht="15.75" x14ac:dyDescent="0.2">
      <c r="A404" s="3"/>
      <c r="B404" s="3"/>
      <c r="C404" s="3">
        <v>251569</v>
      </c>
      <c r="D404" s="3" t="s">
        <v>34</v>
      </c>
      <c r="E404" s="3">
        <v>20</v>
      </c>
      <c r="F404" s="4">
        <v>5</v>
      </c>
      <c r="G404" s="3">
        <v>57.9</v>
      </c>
      <c r="H404" s="3">
        <v>48.4</v>
      </c>
      <c r="I404" s="3">
        <v>41.1</v>
      </c>
      <c r="J404" s="3">
        <v>31.5</v>
      </c>
      <c r="K404" s="3">
        <v>22.7</v>
      </c>
      <c r="L404" s="3">
        <v>17.600000000000001</v>
      </c>
      <c r="M404" s="3">
        <v>12.4</v>
      </c>
      <c r="N404" s="3">
        <v>10</v>
      </c>
      <c r="O404" s="3">
        <v>7.8</v>
      </c>
      <c r="P404" s="3">
        <v>6.5</v>
      </c>
      <c r="Q404" s="6">
        <v>52.771000000000001</v>
      </c>
    </row>
    <row r="405" spans="1:17" ht="15.75" x14ac:dyDescent="0.2">
      <c r="A405" s="3"/>
      <c r="B405" s="3"/>
      <c r="C405" s="3">
        <v>251569</v>
      </c>
      <c r="D405" s="3" t="s">
        <v>34</v>
      </c>
      <c r="E405" s="3">
        <v>10</v>
      </c>
      <c r="F405" s="4">
        <v>10</v>
      </c>
      <c r="G405" s="3">
        <v>46.6</v>
      </c>
      <c r="H405" s="3">
        <v>38.299999999999997</v>
      </c>
      <c r="I405" s="3">
        <v>32.200000000000003</v>
      </c>
      <c r="J405" s="3">
        <v>24.7</v>
      </c>
      <c r="K405" s="3">
        <v>17.8</v>
      </c>
      <c r="L405" s="3">
        <v>14</v>
      </c>
      <c r="M405" s="3">
        <v>10.1</v>
      </c>
      <c r="N405" s="3">
        <v>8.1999999999999993</v>
      </c>
      <c r="O405" s="3">
        <v>6.4</v>
      </c>
      <c r="P405" s="3">
        <v>5.4</v>
      </c>
      <c r="Q405" s="6">
        <v>43.956999999999994</v>
      </c>
    </row>
    <row r="406" spans="1:17" ht="15.75" x14ac:dyDescent="0.2">
      <c r="A406" s="3"/>
      <c r="B406" s="3"/>
      <c r="C406" s="3">
        <v>251569</v>
      </c>
      <c r="D406" s="3" t="s">
        <v>34</v>
      </c>
      <c r="E406" s="3">
        <v>5</v>
      </c>
      <c r="F406" s="4">
        <v>20</v>
      </c>
      <c r="G406" s="3">
        <v>35.9</v>
      </c>
      <c r="H406" s="3">
        <v>29</v>
      </c>
      <c r="I406" s="3">
        <v>24.2</v>
      </c>
      <c r="J406" s="3">
        <v>18.600000000000001</v>
      </c>
      <c r="K406" s="3">
        <v>13.5</v>
      </c>
      <c r="L406" s="3">
        <v>10.7</v>
      </c>
      <c r="M406" s="3">
        <v>7.9</v>
      </c>
      <c r="N406" s="3">
        <v>6.5</v>
      </c>
      <c r="O406" s="3">
        <v>5</v>
      </c>
      <c r="P406" s="3">
        <v>4.3</v>
      </c>
      <c r="Q406" s="6">
        <v>35.369</v>
      </c>
    </row>
    <row r="407" spans="1:17" ht="15.75" x14ac:dyDescent="0.2">
      <c r="A407" s="3"/>
      <c r="B407" s="3"/>
      <c r="C407" s="3">
        <v>251569</v>
      </c>
      <c r="D407" s="3" t="s">
        <v>34</v>
      </c>
      <c r="E407" s="3">
        <v>2</v>
      </c>
      <c r="F407" s="4">
        <v>50</v>
      </c>
      <c r="G407" s="3">
        <v>21.7</v>
      </c>
      <c r="H407" s="3">
        <v>17.3</v>
      </c>
      <c r="I407" s="3">
        <v>14.4</v>
      </c>
      <c r="J407" s="3">
        <v>11.2</v>
      </c>
      <c r="K407" s="3">
        <v>8.4</v>
      </c>
      <c r="L407" s="3">
        <v>6.8</v>
      </c>
      <c r="M407" s="3">
        <v>5.0999999999999996</v>
      </c>
      <c r="N407" s="3">
        <v>4.2</v>
      </c>
      <c r="O407" s="3">
        <v>3.3</v>
      </c>
      <c r="P407" s="3">
        <v>2.9</v>
      </c>
      <c r="Q407" s="6">
        <v>23.729999999999997</v>
      </c>
    </row>
    <row r="408" spans="1:17" ht="15.75" x14ac:dyDescent="0.2">
      <c r="A408" s="3"/>
      <c r="B408" s="3"/>
      <c r="C408" s="3">
        <v>251569</v>
      </c>
      <c r="D408" s="3" t="s">
        <v>34</v>
      </c>
      <c r="E408" s="3">
        <v>1.01</v>
      </c>
      <c r="F408" s="7">
        <v>99</v>
      </c>
      <c r="G408" s="3">
        <v>5.4</v>
      </c>
      <c r="H408" s="3">
        <v>4.7</v>
      </c>
      <c r="I408" s="3">
        <v>4.3</v>
      </c>
      <c r="J408" s="3">
        <v>3.6</v>
      </c>
      <c r="K408" s="3">
        <v>3</v>
      </c>
      <c r="L408" s="3">
        <v>2.5</v>
      </c>
      <c r="M408" s="3">
        <v>1.8</v>
      </c>
      <c r="N408" s="3">
        <v>1.5</v>
      </c>
      <c r="O408" s="3">
        <v>1.3</v>
      </c>
      <c r="P408" s="3">
        <v>1.1000000000000001</v>
      </c>
      <c r="Q408" s="6">
        <v>8.7009999999999987</v>
      </c>
    </row>
    <row r="409" spans="1:17" ht="15.75" x14ac:dyDescent="0.2">
      <c r="A409" s="3"/>
      <c r="B409" s="3"/>
      <c r="C409" s="3">
        <v>248396</v>
      </c>
      <c r="D409" s="3" t="s">
        <v>35</v>
      </c>
      <c r="E409" s="3">
        <v>1000</v>
      </c>
      <c r="F409" s="4">
        <v>0.1</v>
      </c>
      <c r="G409" s="3">
        <v>168.3</v>
      </c>
      <c r="H409" s="3">
        <v>141.80000000000001</v>
      </c>
      <c r="I409" s="3">
        <v>124.1</v>
      </c>
      <c r="J409" s="3">
        <v>103.1</v>
      </c>
      <c r="K409" s="3">
        <v>80.400000000000006</v>
      </c>
      <c r="L409" s="3">
        <v>77.5</v>
      </c>
      <c r="M409" s="3">
        <v>80.2</v>
      </c>
      <c r="N409" s="3">
        <v>61.4</v>
      </c>
      <c r="O409" s="3">
        <v>42.6</v>
      </c>
      <c r="P409" s="3">
        <v>28.4</v>
      </c>
      <c r="Q409" s="6">
        <v>172.79999999999998</v>
      </c>
    </row>
    <row r="410" spans="1:17" ht="15.75" x14ac:dyDescent="0.2">
      <c r="A410" s="3"/>
      <c r="B410" s="3"/>
      <c r="C410" s="3">
        <v>248396</v>
      </c>
      <c r="D410" s="3" t="s">
        <v>35</v>
      </c>
      <c r="E410" s="3">
        <v>500</v>
      </c>
      <c r="F410" s="4">
        <v>0.2</v>
      </c>
      <c r="G410" s="3">
        <v>152.69999999999999</v>
      </c>
      <c r="H410" s="3">
        <v>128.5</v>
      </c>
      <c r="I410" s="3">
        <v>112.4</v>
      </c>
      <c r="J410" s="3">
        <v>92.9</v>
      </c>
      <c r="K410" s="3">
        <v>72.2</v>
      </c>
      <c r="L410" s="3">
        <v>68.3</v>
      </c>
      <c r="M410" s="3">
        <v>68.599999999999994</v>
      </c>
      <c r="N410" s="3">
        <v>53.1</v>
      </c>
      <c r="O410" s="3">
        <v>37.4</v>
      </c>
      <c r="P410" s="3">
        <v>24.3</v>
      </c>
      <c r="Q410" s="6">
        <v>156</v>
      </c>
    </row>
    <row r="411" spans="1:17" ht="15.75" x14ac:dyDescent="0.2">
      <c r="A411" s="3"/>
      <c r="B411" s="3"/>
      <c r="C411" s="3">
        <v>248396</v>
      </c>
      <c r="D411" s="3" t="s">
        <v>35</v>
      </c>
      <c r="E411" s="3">
        <v>200</v>
      </c>
      <c r="F411" s="4">
        <v>0.5</v>
      </c>
      <c r="G411" s="3">
        <v>132.6</v>
      </c>
      <c r="H411" s="3">
        <v>111.3</v>
      </c>
      <c r="I411" s="3">
        <v>97.2</v>
      </c>
      <c r="J411" s="3">
        <v>79.8</v>
      </c>
      <c r="K411" s="3">
        <v>61.6</v>
      </c>
      <c r="L411" s="3">
        <v>56.8</v>
      </c>
      <c r="M411" s="3">
        <v>54.8</v>
      </c>
      <c r="N411" s="3">
        <v>43.2</v>
      </c>
      <c r="O411" s="3">
        <v>31</v>
      </c>
      <c r="P411" s="3">
        <v>19.600000000000001</v>
      </c>
      <c r="Q411" s="6">
        <v>135.24</v>
      </c>
    </row>
    <row r="412" spans="1:17" ht="15.75" x14ac:dyDescent="0.2">
      <c r="A412" s="3"/>
      <c r="B412" s="3"/>
      <c r="C412" s="3">
        <v>248396</v>
      </c>
      <c r="D412" s="3" t="s">
        <v>35</v>
      </c>
      <c r="E412" s="3">
        <v>100</v>
      </c>
      <c r="F412" s="4">
        <v>1</v>
      </c>
      <c r="G412" s="3">
        <v>117.5</v>
      </c>
      <c r="H412" s="3">
        <v>98.5</v>
      </c>
      <c r="I412" s="3">
        <v>85.9</v>
      </c>
      <c r="J412" s="3">
        <v>70.099999999999994</v>
      </c>
      <c r="K412" s="3">
        <v>53.9</v>
      </c>
      <c r="L412" s="3">
        <v>48.8</v>
      </c>
      <c r="M412" s="3">
        <v>45.5</v>
      </c>
      <c r="N412" s="3">
        <v>36.4</v>
      </c>
      <c r="O412" s="3">
        <v>26.5</v>
      </c>
      <c r="P412" s="3">
        <v>16.5</v>
      </c>
      <c r="Q412" s="6">
        <v>120.6</v>
      </c>
    </row>
    <row r="413" spans="1:17" ht="15.75" x14ac:dyDescent="0.2">
      <c r="A413" s="3"/>
      <c r="B413" s="3"/>
      <c r="C413" s="3">
        <v>248396</v>
      </c>
      <c r="D413" s="3" t="s">
        <v>35</v>
      </c>
      <c r="E413" s="3">
        <v>50</v>
      </c>
      <c r="F413" s="4">
        <v>2</v>
      </c>
      <c r="G413" s="3">
        <v>102.7</v>
      </c>
      <c r="H413" s="3">
        <v>85.8</v>
      </c>
      <c r="I413" s="3">
        <v>74.7</v>
      </c>
      <c r="J413" s="3">
        <v>60.5</v>
      </c>
      <c r="K413" s="3">
        <v>46.4</v>
      </c>
      <c r="L413" s="3">
        <v>41.2</v>
      </c>
      <c r="M413" s="3">
        <v>37.200000000000003</v>
      </c>
      <c r="N413" s="3">
        <v>30.1</v>
      </c>
      <c r="O413" s="3">
        <v>22.3</v>
      </c>
      <c r="P413" s="3">
        <v>13.9</v>
      </c>
      <c r="Q413" s="6">
        <v>106.68</v>
      </c>
    </row>
    <row r="414" spans="1:17" ht="15.75" x14ac:dyDescent="0.2">
      <c r="A414" s="3"/>
      <c r="B414" s="3"/>
      <c r="C414" s="3">
        <v>248396</v>
      </c>
      <c r="D414" s="3" t="s">
        <v>35</v>
      </c>
      <c r="E414" s="3">
        <v>25</v>
      </c>
      <c r="F414" s="4">
        <v>4</v>
      </c>
      <c r="G414" s="3">
        <v>88.1</v>
      </c>
      <c r="H414" s="3">
        <v>73.2</v>
      </c>
      <c r="I414" s="3">
        <v>63.6</v>
      </c>
      <c r="J414" s="3">
        <v>51.2</v>
      </c>
      <c r="K414" s="3">
        <v>39.1</v>
      </c>
      <c r="L414" s="3">
        <v>34</v>
      </c>
      <c r="M414" s="3">
        <v>29.7</v>
      </c>
      <c r="N414" s="3">
        <v>24.4</v>
      </c>
      <c r="O414" s="3">
        <v>18.399999999999999</v>
      </c>
      <c r="P414" s="3">
        <v>11.5</v>
      </c>
      <c r="Q414" s="6">
        <v>93.48</v>
      </c>
    </row>
    <row r="415" spans="1:17" ht="15.75" x14ac:dyDescent="0.2">
      <c r="A415" s="3"/>
      <c r="B415" s="3"/>
      <c r="C415" s="3">
        <v>248396</v>
      </c>
      <c r="D415" s="3" t="s">
        <v>35</v>
      </c>
      <c r="E415" s="3">
        <v>20</v>
      </c>
      <c r="F415" s="4">
        <v>5</v>
      </c>
      <c r="G415" s="3">
        <v>83.4</v>
      </c>
      <c r="H415" s="3">
        <v>69.2</v>
      </c>
      <c r="I415" s="3">
        <v>60</v>
      </c>
      <c r="J415" s="3">
        <v>48.2</v>
      </c>
      <c r="K415" s="3">
        <v>36.700000000000003</v>
      </c>
      <c r="L415" s="3">
        <v>31.8</v>
      </c>
      <c r="M415" s="3">
        <v>27.5</v>
      </c>
      <c r="N415" s="3">
        <v>22.7</v>
      </c>
      <c r="O415" s="3">
        <v>17.2</v>
      </c>
      <c r="P415" s="3">
        <v>10.8</v>
      </c>
      <c r="Q415" s="6">
        <v>89.399999999999991</v>
      </c>
    </row>
    <row r="416" spans="1:17" ht="15.75" x14ac:dyDescent="0.2">
      <c r="A416" s="3"/>
      <c r="B416" s="3"/>
      <c r="C416" s="3">
        <v>248396</v>
      </c>
      <c r="D416" s="3" t="s">
        <v>35</v>
      </c>
      <c r="E416" s="3">
        <v>10</v>
      </c>
      <c r="F416" s="4">
        <v>10</v>
      </c>
      <c r="G416" s="3">
        <v>68.8</v>
      </c>
      <c r="H416" s="3">
        <v>56.7</v>
      </c>
      <c r="I416" s="3">
        <v>48.9</v>
      </c>
      <c r="J416" s="3">
        <v>39</v>
      </c>
      <c r="K416" s="3">
        <v>29.7</v>
      </c>
      <c r="L416" s="3">
        <v>25.2</v>
      </c>
      <c r="M416" s="3">
        <v>21</v>
      </c>
      <c r="N416" s="3">
        <v>17.600000000000001</v>
      </c>
      <c r="O416" s="3">
        <v>13.5</v>
      </c>
      <c r="P416" s="3">
        <v>8.9</v>
      </c>
      <c r="Q416" s="6">
        <v>76.8</v>
      </c>
    </row>
    <row r="417" spans="1:17" ht="15.75" x14ac:dyDescent="0.2">
      <c r="A417" s="3"/>
      <c r="B417" s="3"/>
      <c r="C417" s="3">
        <v>248396</v>
      </c>
      <c r="D417" s="3" t="s">
        <v>35</v>
      </c>
      <c r="E417" s="3">
        <v>5</v>
      </c>
      <c r="F417" s="4">
        <v>20</v>
      </c>
      <c r="G417" s="3">
        <v>54</v>
      </c>
      <c r="H417" s="3">
        <v>44.1</v>
      </c>
      <c r="I417" s="3">
        <v>37.799999999999997</v>
      </c>
      <c r="J417" s="3">
        <v>29.8</v>
      </c>
      <c r="K417" s="3">
        <v>22.6</v>
      </c>
      <c r="L417" s="3">
        <v>18.899999999999999</v>
      </c>
      <c r="M417" s="3">
        <v>15.2</v>
      </c>
      <c r="N417" s="3">
        <v>12.9</v>
      </c>
      <c r="O417" s="3">
        <v>10.1</v>
      </c>
      <c r="P417" s="3">
        <v>7.1</v>
      </c>
      <c r="Q417" s="6">
        <v>64.319999999999993</v>
      </c>
    </row>
    <row r="418" spans="1:17" ht="15.75" x14ac:dyDescent="0.2">
      <c r="A418" s="3"/>
      <c r="B418" s="3"/>
      <c r="C418" s="3">
        <v>248396</v>
      </c>
      <c r="D418" s="3" t="s">
        <v>35</v>
      </c>
      <c r="E418" s="3">
        <v>2</v>
      </c>
      <c r="F418" s="4">
        <v>50</v>
      </c>
      <c r="G418" s="3">
        <v>33.1</v>
      </c>
      <c r="H418" s="3">
        <v>26.4</v>
      </c>
      <c r="I418" s="3">
        <v>22.2</v>
      </c>
      <c r="J418" s="3">
        <v>17.2</v>
      </c>
      <c r="K418" s="3">
        <v>13.1</v>
      </c>
      <c r="L418" s="3">
        <v>10.7</v>
      </c>
      <c r="M418" s="3">
        <v>8.1999999999999993</v>
      </c>
      <c r="N418" s="3">
        <v>7</v>
      </c>
      <c r="O418" s="3">
        <v>5.7</v>
      </c>
      <c r="P418" s="3">
        <v>4.9000000000000004</v>
      </c>
      <c r="Q418" s="6">
        <v>46.92</v>
      </c>
    </row>
    <row r="419" spans="1:17" ht="15.75" x14ac:dyDescent="0.2">
      <c r="A419" s="3"/>
      <c r="B419" s="3"/>
      <c r="C419" s="3">
        <v>248396</v>
      </c>
      <c r="D419" s="3" t="s">
        <v>35</v>
      </c>
      <c r="E419" s="3">
        <v>1.01</v>
      </c>
      <c r="F419" s="7">
        <v>99</v>
      </c>
      <c r="G419" s="3">
        <v>7</v>
      </c>
      <c r="H419" s="3">
        <v>5</v>
      </c>
      <c r="I419" s="3">
        <v>3.9</v>
      </c>
      <c r="J419" s="3">
        <v>2.9</v>
      </c>
      <c r="K419" s="3">
        <v>2.2999999999999998</v>
      </c>
      <c r="L419" s="3">
        <v>2</v>
      </c>
      <c r="M419" s="3">
        <v>1.5</v>
      </c>
      <c r="N419" s="3">
        <v>1.3</v>
      </c>
      <c r="O419" s="3">
        <v>1</v>
      </c>
      <c r="P419" s="3">
        <v>2.6</v>
      </c>
      <c r="Q419" s="6">
        <v>22.56</v>
      </c>
    </row>
    <row r="420" spans="1:17" ht="15.75" x14ac:dyDescent="0.2">
      <c r="A420" s="3"/>
      <c r="B420" s="3"/>
      <c r="C420" s="3">
        <v>250156</v>
      </c>
      <c r="D420" s="3" t="s">
        <v>37</v>
      </c>
      <c r="E420" s="3">
        <v>1000</v>
      </c>
      <c r="F420" s="4">
        <v>0.1</v>
      </c>
      <c r="G420" s="3">
        <v>139.69999999999999</v>
      </c>
      <c r="H420" s="3">
        <v>104.8</v>
      </c>
      <c r="I420" s="3">
        <v>93.5</v>
      </c>
      <c r="J420" s="3">
        <v>81</v>
      </c>
      <c r="K420" s="3">
        <v>60.7</v>
      </c>
      <c r="L420" s="3">
        <v>48.9</v>
      </c>
      <c r="M420" s="3">
        <v>40.299999999999997</v>
      </c>
      <c r="N420" s="3">
        <v>36.1</v>
      </c>
      <c r="O420" s="3">
        <v>27</v>
      </c>
      <c r="P420" s="3">
        <v>20</v>
      </c>
      <c r="Q420" s="6">
        <v>183.96</v>
      </c>
    </row>
    <row r="421" spans="1:17" ht="15.75" x14ac:dyDescent="0.2">
      <c r="A421" s="3"/>
      <c r="B421" s="3"/>
      <c r="C421" s="3">
        <v>250156</v>
      </c>
      <c r="D421" s="3" t="s">
        <v>37</v>
      </c>
      <c r="E421" s="3">
        <v>500</v>
      </c>
      <c r="F421" s="4">
        <v>0.2</v>
      </c>
      <c r="G421" s="3">
        <v>128.30000000000001</v>
      </c>
      <c r="H421" s="3">
        <v>97.4</v>
      </c>
      <c r="I421" s="3">
        <v>86.2</v>
      </c>
      <c r="J421" s="3">
        <v>73.900000000000006</v>
      </c>
      <c r="K421" s="3">
        <v>55.7</v>
      </c>
      <c r="L421" s="3">
        <v>44.8</v>
      </c>
      <c r="M421" s="3">
        <v>36.700000000000003</v>
      </c>
      <c r="N421" s="3">
        <v>32.4</v>
      </c>
      <c r="O421" s="3">
        <v>24.2</v>
      </c>
      <c r="P421" s="3">
        <v>18.2</v>
      </c>
      <c r="Q421" s="6">
        <v>168.11999999999998</v>
      </c>
    </row>
    <row r="422" spans="1:17" ht="15.75" x14ac:dyDescent="0.2">
      <c r="A422" s="3"/>
      <c r="B422" s="3"/>
      <c r="C422" s="3">
        <v>250156</v>
      </c>
      <c r="D422" s="3" t="s">
        <v>37</v>
      </c>
      <c r="E422" s="3">
        <v>200</v>
      </c>
      <c r="F422" s="4">
        <v>0.5</v>
      </c>
      <c r="G422" s="3">
        <v>113.7</v>
      </c>
      <c r="H422" s="3">
        <v>87.6</v>
      </c>
      <c r="I422" s="3">
        <v>76.8</v>
      </c>
      <c r="J422" s="3">
        <v>64.8</v>
      </c>
      <c r="K422" s="3">
        <v>49.3</v>
      </c>
      <c r="L422" s="3">
        <v>39.5</v>
      </c>
      <c r="M422" s="3">
        <v>32.1</v>
      </c>
      <c r="N422" s="3">
        <v>27.8</v>
      </c>
      <c r="O422" s="3">
        <v>20.9</v>
      </c>
      <c r="P422" s="3">
        <v>15.9</v>
      </c>
      <c r="Q422" s="6">
        <v>148.08000000000001</v>
      </c>
    </row>
    <row r="423" spans="1:17" ht="15.75" x14ac:dyDescent="0.2">
      <c r="A423" s="3"/>
      <c r="B423" s="3"/>
      <c r="C423" s="3">
        <v>250156</v>
      </c>
      <c r="D423" s="3" t="s">
        <v>37</v>
      </c>
      <c r="E423" s="3">
        <v>100</v>
      </c>
      <c r="F423" s="4">
        <v>1</v>
      </c>
      <c r="G423" s="3">
        <v>103</v>
      </c>
      <c r="H423" s="3">
        <v>80.3</v>
      </c>
      <c r="I423" s="3">
        <v>69.8</v>
      </c>
      <c r="J423" s="3">
        <v>58.3</v>
      </c>
      <c r="K423" s="3">
        <v>44.6</v>
      </c>
      <c r="L423" s="3">
        <v>35.700000000000003</v>
      </c>
      <c r="M423" s="3">
        <v>28.8</v>
      </c>
      <c r="N423" s="3">
        <v>24.7</v>
      </c>
      <c r="O423" s="3">
        <v>18.600000000000001</v>
      </c>
      <c r="P423" s="3">
        <v>14.3</v>
      </c>
      <c r="Q423" s="6">
        <v>133.44</v>
      </c>
    </row>
    <row r="424" spans="1:17" ht="15.75" x14ac:dyDescent="0.2">
      <c r="A424" s="3"/>
      <c r="B424" s="3"/>
      <c r="C424" s="3">
        <v>250156</v>
      </c>
      <c r="D424" s="3" t="s">
        <v>37</v>
      </c>
      <c r="E424" s="3">
        <v>50</v>
      </c>
      <c r="F424" s="4">
        <v>2</v>
      </c>
      <c r="G424" s="3">
        <v>92.4</v>
      </c>
      <c r="H424" s="3">
        <v>72.900000000000006</v>
      </c>
      <c r="I424" s="3">
        <v>62.9</v>
      </c>
      <c r="J424" s="3">
        <v>51.8</v>
      </c>
      <c r="K424" s="3">
        <v>39.9</v>
      </c>
      <c r="L424" s="3">
        <v>32</v>
      </c>
      <c r="M424" s="3">
        <v>25.6</v>
      </c>
      <c r="N424" s="3">
        <v>21.7</v>
      </c>
      <c r="O424" s="3">
        <v>16.399999999999999</v>
      </c>
      <c r="P424" s="3">
        <v>12.8</v>
      </c>
      <c r="Q424" s="6">
        <v>119.28</v>
      </c>
    </row>
    <row r="425" spans="1:17" ht="15.75" x14ac:dyDescent="0.2">
      <c r="A425" s="3"/>
      <c r="B425" s="3"/>
      <c r="C425" s="3">
        <v>250156</v>
      </c>
      <c r="D425" s="3" t="s">
        <v>37</v>
      </c>
      <c r="E425" s="3">
        <v>25</v>
      </c>
      <c r="F425" s="4">
        <v>4</v>
      </c>
      <c r="G425" s="3">
        <v>82</v>
      </c>
      <c r="H425" s="3">
        <v>65.400000000000006</v>
      </c>
      <c r="I425" s="3">
        <v>56</v>
      </c>
      <c r="J425" s="3">
        <v>45.6</v>
      </c>
      <c r="K425" s="3">
        <v>35.299999999999997</v>
      </c>
      <c r="L425" s="3">
        <v>28.3</v>
      </c>
      <c r="M425" s="3">
        <v>22.5</v>
      </c>
      <c r="N425" s="3">
        <v>18.899999999999999</v>
      </c>
      <c r="O425" s="3">
        <v>14.3</v>
      </c>
      <c r="P425" s="3">
        <v>11.3</v>
      </c>
      <c r="Q425" s="6">
        <v>105.36</v>
      </c>
    </row>
    <row r="426" spans="1:17" ht="15.75" x14ac:dyDescent="0.2">
      <c r="A426" s="3"/>
      <c r="B426" s="3"/>
      <c r="C426" s="3">
        <v>250156</v>
      </c>
      <c r="D426" s="3" t="s">
        <v>37</v>
      </c>
      <c r="E426" s="3">
        <v>20</v>
      </c>
      <c r="F426" s="4">
        <v>5</v>
      </c>
      <c r="G426" s="3">
        <v>78.7</v>
      </c>
      <c r="H426" s="3">
        <v>63</v>
      </c>
      <c r="I426" s="3">
        <v>53.7</v>
      </c>
      <c r="J426" s="3">
        <v>43.6</v>
      </c>
      <c r="K426" s="3">
        <v>33.9</v>
      </c>
      <c r="L426" s="3">
        <v>27.1</v>
      </c>
      <c r="M426" s="3">
        <v>21.6</v>
      </c>
      <c r="N426" s="3">
        <v>18</v>
      </c>
      <c r="O426" s="3">
        <v>13.6</v>
      </c>
      <c r="P426" s="3">
        <v>10.9</v>
      </c>
      <c r="Q426" s="6">
        <v>100.91999999999999</v>
      </c>
    </row>
    <row r="427" spans="1:17" ht="15.75" x14ac:dyDescent="0.2">
      <c r="A427" s="3"/>
      <c r="B427" s="3"/>
      <c r="C427" s="3">
        <v>250156</v>
      </c>
      <c r="D427" s="3" t="s">
        <v>37</v>
      </c>
      <c r="E427" s="3">
        <v>10</v>
      </c>
      <c r="F427" s="4">
        <v>10</v>
      </c>
      <c r="G427" s="3">
        <v>68.3</v>
      </c>
      <c r="H427" s="3">
        <v>55.2</v>
      </c>
      <c r="I427" s="3">
        <v>46.8</v>
      </c>
      <c r="J427" s="3">
        <v>37.4</v>
      </c>
      <c r="K427" s="3">
        <v>29.2</v>
      </c>
      <c r="L427" s="3">
        <v>23.5</v>
      </c>
      <c r="M427" s="3">
        <v>18.600000000000001</v>
      </c>
      <c r="N427" s="3">
        <v>15.3</v>
      </c>
      <c r="O427" s="3">
        <v>11.7</v>
      </c>
      <c r="P427" s="3">
        <v>9.4</v>
      </c>
      <c r="Q427" s="6">
        <v>87.24</v>
      </c>
    </row>
    <row r="428" spans="1:17" ht="15.75" x14ac:dyDescent="0.2">
      <c r="A428" s="3"/>
      <c r="B428" s="3"/>
      <c r="C428" s="3">
        <v>250156</v>
      </c>
      <c r="D428" s="3" t="s">
        <v>37</v>
      </c>
      <c r="E428" s="3">
        <v>5</v>
      </c>
      <c r="F428" s="4">
        <v>20</v>
      </c>
      <c r="G428" s="3">
        <v>57.5</v>
      </c>
      <c r="H428" s="3">
        <v>47.1</v>
      </c>
      <c r="I428" s="3">
        <v>39.5</v>
      </c>
      <c r="J428" s="3">
        <v>31.1</v>
      </c>
      <c r="K428" s="3">
        <v>24.5</v>
      </c>
      <c r="L428" s="3">
        <v>19.8</v>
      </c>
      <c r="M428" s="3">
        <v>15.6</v>
      </c>
      <c r="N428" s="3">
        <v>12.8</v>
      </c>
      <c r="O428" s="3">
        <v>9.6999999999999993</v>
      </c>
      <c r="P428" s="3">
        <v>8</v>
      </c>
      <c r="Q428" s="6">
        <v>73.319999999999993</v>
      </c>
    </row>
    <row r="429" spans="1:17" ht="15.75" x14ac:dyDescent="0.2">
      <c r="A429" s="3"/>
      <c r="B429" s="3"/>
      <c r="C429" s="3">
        <v>250156</v>
      </c>
      <c r="D429" s="3" t="s">
        <v>37</v>
      </c>
      <c r="E429" s="3">
        <v>2</v>
      </c>
      <c r="F429" s="4">
        <v>50</v>
      </c>
      <c r="G429" s="3">
        <v>41.6</v>
      </c>
      <c r="H429" s="3">
        <v>34.5</v>
      </c>
      <c r="I429" s="3">
        <v>28.6</v>
      </c>
      <c r="J429" s="3">
        <v>21.9</v>
      </c>
      <c r="K429" s="3">
        <v>17.5</v>
      </c>
      <c r="L429" s="3">
        <v>14.3</v>
      </c>
      <c r="M429" s="3">
        <v>11.2</v>
      </c>
      <c r="N429" s="3">
        <v>9.1999999999999993</v>
      </c>
      <c r="O429" s="3">
        <v>7.1</v>
      </c>
      <c r="P429" s="3">
        <v>5.9</v>
      </c>
      <c r="Q429" s="6">
        <v>52.92</v>
      </c>
    </row>
    <row r="430" spans="1:17" ht="15.75" x14ac:dyDescent="0.2">
      <c r="A430" s="3"/>
      <c r="B430" s="3"/>
      <c r="C430" s="3">
        <v>250156</v>
      </c>
      <c r="D430" s="3" t="s">
        <v>37</v>
      </c>
      <c r="E430" s="3">
        <v>1.01</v>
      </c>
      <c r="F430" s="7">
        <v>99</v>
      </c>
      <c r="G430" s="3">
        <v>17.3</v>
      </c>
      <c r="H430" s="3">
        <v>14.1</v>
      </c>
      <c r="I430" s="3">
        <v>11.7</v>
      </c>
      <c r="J430" s="3">
        <v>8.6</v>
      </c>
      <c r="K430" s="3">
        <v>6.9</v>
      </c>
      <c r="L430" s="3">
        <v>6.1</v>
      </c>
      <c r="M430" s="3">
        <v>5</v>
      </c>
      <c r="N430" s="3">
        <v>4.4000000000000004</v>
      </c>
      <c r="O430" s="3">
        <v>3.5</v>
      </c>
      <c r="P430" s="3">
        <v>2.9</v>
      </c>
      <c r="Q430" s="6">
        <v>22.679999999999996</v>
      </c>
    </row>
    <row r="431" spans="1:17" ht="15.75" x14ac:dyDescent="0.2">
      <c r="A431" s="3"/>
      <c r="B431" s="3"/>
      <c r="C431" s="3">
        <v>255630</v>
      </c>
      <c r="D431" s="3" t="s">
        <v>41</v>
      </c>
      <c r="E431" s="3">
        <v>1000</v>
      </c>
      <c r="F431" s="4">
        <v>0.1</v>
      </c>
      <c r="G431" s="3">
        <v>631.20000000000005</v>
      </c>
      <c r="H431" s="3">
        <v>477.5</v>
      </c>
      <c r="I431" s="3">
        <v>383.3</v>
      </c>
      <c r="J431" s="3">
        <v>276.8</v>
      </c>
      <c r="K431" s="3">
        <v>190.9</v>
      </c>
      <c r="L431" s="3">
        <v>141.19999999999999</v>
      </c>
      <c r="M431" s="3">
        <v>89.6</v>
      </c>
      <c r="N431" s="3">
        <v>62.8</v>
      </c>
      <c r="O431" s="3">
        <v>38.6</v>
      </c>
      <c r="P431" s="3">
        <v>26.8</v>
      </c>
      <c r="Q431" s="6">
        <v>131.98399999999998</v>
      </c>
    </row>
    <row r="432" spans="1:17" ht="15.75" x14ac:dyDescent="0.2">
      <c r="A432" s="3"/>
      <c r="B432" s="3"/>
      <c r="C432" s="3">
        <v>255630</v>
      </c>
      <c r="D432" s="3" t="s">
        <v>41</v>
      </c>
      <c r="E432" s="3">
        <v>500</v>
      </c>
      <c r="F432" s="4">
        <v>0.2</v>
      </c>
      <c r="G432" s="3">
        <v>448.4</v>
      </c>
      <c r="H432" s="3">
        <v>339.6</v>
      </c>
      <c r="I432" s="3">
        <v>273.89999999999998</v>
      </c>
      <c r="J432" s="3">
        <v>198.7</v>
      </c>
      <c r="K432" s="3">
        <v>138.6</v>
      </c>
      <c r="L432" s="3">
        <v>103.5</v>
      </c>
      <c r="M432" s="3">
        <v>67.3</v>
      </c>
      <c r="N432" s="3">
        <v>48.2</v>
      </c>
      <c r="O432" s="3">
        <v>30.6</v>
      </c>
      <c r="P432" s="3">
        <v>21.9</v>
      </c>
      <c r="Q432" s="6">
        <v>110.85299999999998</v>
      </c>
    </row>
    <row r="433" spans="1:17" ht="15.75" x14ac:dyDescent="0.2">
      <c r="A433" s="3"/>
      <c r="B433" s="3"/>
      <c r="C433" s="3">
        <v>255630</v>
      </c>
      <c r="D433" s="3" t="s">
        <v>41</v>
      </c>
      <c r="E433" s="3">
        <v>200</v>
      </c>
      <c r="F433" s="4">
        <v>0.5</v>
      </c>
      <c r="G433" s="3">
        <v>282.3</v>
      </c>
      <c r="H433" s="3">
        <v>214.2</v>
      </c>
      <c r="I433" s="3">
        <v>173.9</v>
      </c>
      <c r="J433" s="3">
        <v>127</v>
      </c>
      <c r="K433" s="3">
        <v>89.8</v>
      </c>
      <c r="L433" s="3">
        <v>68</v>
      </c>
      <c r="M433" s="3">
        <v>45.6</v>
      </c>
      <c r="N433" s="3">
        <v>33.700000000000003</v>
      </c>
      <c r="O433" s="3">
        <v>22.2</v>
      </c>
      <c r="P433" s="3">
        <v>16.600000000000001</v>
      </c>
      <c r="Q433" s="6">
        <v>87.12299999999999</v>
      </c>
    </row>
    <row r="434" spans="1:17" ht="15.75" x14ac:dyDescent="0.2">
      <c r="A434" s="3"/>
      <c r="B434" s="3"/>
      <c r="C434" s="3">
        <v>255630</v>
      </c>
      <c r="D434" s="3" t="s">
        <v>41</v>
      </c>
      <c r="E434" s="3">
        <v>100</v>
      </c>
      <c r="F434" s="4">
        <v>1</v>
      </c>
      <c r="G434" s="3">
        <v>196.9</v>
      </c>
      <c r="H434" s="3">
        <v>149.69999999999999</v>
      </c>
      <c r="I434" s="3">
        <v>122.1</v>
      </c>
      <c r="J434" s="3">
        <v>89.6</v>
      </c>
      <c r="K434" s="3">
        <v>64.099999999999994</v>
      </c>
      <c r="L434" s="3">
        <v>49</v>
      </c>
      <c r="M434" s="3">
        <v>33.700000000000003</v>
      </c>
      <c r="N434" s="3">
        <v>25.4</v>
      </c>
      <c r="O434" s="3">
        <v>17.3</v>
      </c>
      <c r="P434" s="3">
        <v>13.2</v>
      </c>
      <c r="Q434" s="6">
        <v>71.867999999999995</v>
      </c>
    </row>
    <row r="435" spans="1:17" ht="15.75" x14ac:dyDescent="0.2">
      <c r="A435" s="3"/>
      <c r="B435" s="3"/>
      <c r="C435" s="3">
        <v>255630</v>
      </c>
      <c r="D435" s="3" t="s">
        <v>41</v>
      </c>
      <c r="E435" s="3">
        <v>50</v>
      </c>
      <c r="F435" s="4">
        <v>2</v>
      </c>
      <c r="G435" s="3">
        <v>135.9</v>
      </c>
      <c r="H435" s="3">
        <v>103.5</v>
      </c>
      <c r="I435" s="3">
        <v>84.8</v>
      </c>
      <c r="J435" s="3">
        <v>62.6</v>
      </c>
      <c r="K435" s="3">
        <v>45.3</v>
      </c>
      <c r="L435" s="3">
        <v>35</v>
      </c>
      <c r="M435" s="3">
        <v>24.6</v>
      </c>
      <c r="N435" s="3">
        <v>19</v>
      </c>
      <c r="O435" s="3">
        <v>13.3</v>
      </c>
      <c r="P435" s="3">
        <v>10.4</v>
      </c>
      <c r="Q435" s="6">
        <v>58.646999999999991</v>
      </c>
    </row>
    <row r="436" spans="1:17" ht="15.75" x14ac:dyDescent="0.2">
      <c r="A436" s="3"/>
      <c r="B436" s="3"/>
      <c r="C436" s="3">
        <v>255630</v>
      </c>
      <c r="D436" s="3" t="s">
        <v>41</v>
      </c>
      <c r="E436" s="3">
        <v>25</v>
      </c>
      <c r="F436" s="4">
        <v>4</v>
      </c>
      <c r="G436" s="3">
        <v>92.3</v>
      </c>
      <c r="H436" s="3">
        <v>70.5</v>
      </c>
      <c r="I436" s="3">
        <v>58.1</v>
      </c>
      <c r="J436" s="3">
        <v>43.1</v>
      </c>
      <c r="K436" s="3">
        <v>31.5</v>
      </c>
      <c r="L436" s="3">
        <v>24.6</v>
      </c>
      <c r="M436" s="3">
        <v>17.8</v>
      </c>
      <c r="N436" s="3">
        <v>13.9</v>
      </c>
      <c r="O436" s="3">
        <v>10.1</v>
      </c>
      <c r="P436" s="3">
        <v>8.1</v>
      </c>
      <c r="Q436" s="6">
        <v>47.121000000000002</v>
      </c>
    </row>
    <row r="437" spans="1:17" ht="15.75" x14ac:dyDescent="0.2">
      <c r="A437" s="3"/>
      <c r="B437" s="3"/>
      <c r="C437" s="3">
        <v>255630</v>
      </c>
      <c r="D437" s="3" t="s">
        <v>41</v>
      </c>
      <c r="E437" s="3">
        <v>20</v>
      </c>
      <c r="F437" s="4">
        <v>5</v>
      </c>
      <c r="G437" s="3">
        <v>81.2</v>
      </c>
      <c r="H437" s="3">
        <v>62.1</v>
      </c>
      <c r="I437" s="3">
        <v>51.2</v>
      </c>
      <c r="J437" s="3">
        <v>38.1</v>
      </c>
      <c r="K437" s="3">
        <v>27.9</v>
      </c>
      <c r="L437" s="3">
        <v>21.9</v>
      </c>
      <c r="M437" s="3">
        <v>15.9</v>
      </c>
      <c r="N437" s="3">
        <v>12.6</v>
      </c>
      <c r="O437" s="3">
        <v>9.1999999999999993</v>
      </c>
      <c r="P437" s="3">
        <v>7.4</v>
      </c>
      <c r="Q437" s="6">
        <v>43.843999999999994</v>
      </c>
    </row>
    <row r="438" spans="1:17" ht="15.75" x14ac:dyDescent="0.2">
      <c r="A438" s="3"/>
      <c r="B438" s="3"/>
      <c r="C438" s="3">
        <v>255630</v>
      </c>
      <c r="D438" s="3" t="s">
        <v>41</v>
      </c>
      <c r="E438" s="3">
        <v>10</v>
      </c>
      <c r="F438" s="4">
        <v>10</v>
      </c>
      <c r="G438" s="3">
        <v>53.6</v>
      </c>
      <c r="H438" s="3">
        <v>41.2</v>
      </c>
      <c r="I438" s="3">
        <v>34.1</v>
      </c>
      <c r="J438" s="3">
        <v>25.5</v>
      </c>
      <c r="K438" s="3">
        <v>18.899999999999999</v>
      </c>
      <c r="L438" s="3">
        <v>15</v>
      </c>
      <c r="M438" s="3">
        <v>11.2</v>
      </c>
      <c r="N438" s="3">
        <v>9</v>
      </c>
      <c r="O438" s="3">
        <v>6.7</v>
      </c>
      <c r="P438" s="3">
        <v>5.6</v>
      </c>
      <c r="Q438" s="6">
        <v>34.238999999999997</v>
      </c>
    </row>
    <row r="439" spans="1:17" ht="15.75" x14ac:dyDescent="0.2">
      <c r="A439" s="3"/>
      <c r="B439" s="3"/>
      <c r="C439" s="3">
        <v>255630</v>
      </c>
      <c r="D439" s="3" t="s">
        <v>41</v>
      </c>
      <c r="E439" s="3">
        <v>5</v>
      </c>
      <c r="F439" s="4">
        <v>20</v>
      </c>
      <c r="G439" s="3">
        <v>34.1</v>
      </c>
      <c r="H439" s="3">
        <v>26.4</v>
      </c>
      <c r="I439" s="3">
        <v>21.9</v>
      </c>
      <c r="J439" s="3">
        <v>16.5</v>
      </c>
      <c r="K439" s="3">
        <v>12.4</v>
      </c>
      <c r="L439" s="3">
        <v>9.9</v>
      </c>
      <c r="M439" s="3">
        <v>7.6</v>
      </c>
      <c r="N439" s="3">
        <v>6.2</v>
      </c>
      <c r="O439" s="3">
        <v>4.7</v>
      </c>
      <c r="P439" s="3">
        <v>4</v>
      </c>
      <c r="Q439" s="6">
        <v>25.763999999999999</v>
      </c>
    </row>
    <row r="440" spans="1:17" ht="15.75" x14ac:dyDescent="0.2">
      <c r="A440" s="3"/>
      <c r="B440" s="3"/>
      <c r="C440" s="3">
        <v>255630</v>
      </c>
      <c r="D440" s="3" t="s">
        <v>41</v>
      </c>
      <c r="E440" s="3">
        <v>2</v>
      </c>
      <c r="F440" s="4">
        <v>50</v>
      </c>
      <c r="G440" s="3">
        <v>16.7</v>
      </c>
      <c r="H440" s="3">
        <v>13.1</v>
      </c>
      <c r="I440" s="3">
        <v>10.9</v>
      </c>
      <c r="J440" s="3">
        <v>8.3000000000000007</v>
      </c>
      <c r="K440" s="3">
        <v>6.3</v>
      </c>
      <c r="L440" s="3">
        <v>5.2</v>
      </c>
      <c r="M440" s="3">
        <v>4.0999999999999996</v>
      </c>
      <c r="N440" s="3">
        <v>3.4</v>
      </c>
      <c r="O440" s="3">
        <v>2.6</v>
      </c>
      <c r="P440" s="3">
        <v>2.2000000000000002</v>
      </c>
      <c r="Q440" s="6">
        <v>15.706999999999999</v>
      </c>
    </row>
    <row r="441" spans="1:17" ht="15.75" x14ac:dyDescent="0.2">
      <c r="A441" s="3"/>
      <c r="B441" s="3"/>
      <c r="C441" s="3">
        <v>255630</v>
      </c>
      <c r="D441" s="3" t="s">
        <v>41</v>
      </c>
      <c r="E441" s="3">
        <v>1.01</v>
      </c>
      <c r="F441" s="7">
        <v>99</v>
      </c>
      <c r="G441" s="3">
        <v>5.5</v>
      </c>
      <c r="H441" s="3">
        <v>4.5</v>
      </c>
      <c r="I441" s="3">
        <v>3.7</v>
      </c>
      <c r="J441" s="3">
        <v>2.9</v>
      </c>
      <c r="K441" s="3">
        <v>2.2000000000000002</v>
      </c>
      <c r="L441" s="3">
        <v>1.8</v>
      </c>
      <c r="M441" s="3">
        <v>1.5</v>
      </c>
      <c r="N441" s="3">
        <v>1.2</v>
      </c>
      <c r="O441" s="3">
        <v>0.8</v>
      </c>
      <c r="P441" s="3">
        <v>0.6</v>
      </c>
      <c r="Q441" s="6">
        <v>5.4239999999999995</v>
      </c>
    </row>
    <row r="442" spans="1:17" ht="15.75" x14ac:dyDescent="0.2">
      <c r="A442" s="3"/>
      <c r="B442" s="3"/>
      <c r="C442" s="3">
        <v>259270</v>
      </c>
      <c r="D442" s="3" t="s">
        <v>42</v>
      </c>
      <c r="E442" s="3">
        <v>1000</v>
      </c>
      <c r="F442" s="4">
        <v>0.1</v>
      </c>
      <c r="G442" s="3">
        <v>407.8</v>
      </c>
      <c r="H442" s="3">
        <v>331.3</v>
      </c>
      <c r="I442" s="3">
        <v>271.5</v>
      </c>
      <c r="J442" s="3">
        <v>207.7</v>
      </c>
      <c r="K442" s="3">
        <v>146.19999999999999</v>
      </c>
      <c r="L442" s="3">
        <v>116.5</v>
      </c>
      <c r="M442" s="3">
        <v>79.099999999999994</v>
      </c>
      <c r="N442" s="3">
        <v>66</v>
      </c>
      <c r="O442" s="3">
        <v>64.900000000000006</v>
      </c>
      <c r="P442" s="3">
        <v>38.6</v>
      </c>
      <c r="Q442" s="6">
        <v>120.232</v>
      </c>
    </row>
    <row r="443" spans="1:17" ht="15.75" x14ac:dyDescent="0.2">
      <c r="A443" s="3"/>
      <c r="B443" s="3"/>
      <c r="C443" s="3">
        <v>259270</v>
      </c>
      <c r="D443" s="3" t="s">
        <v>42</v>
      </c>
      <c r="E443" s="3">
        <v>500</v>
      </c>
      <c r="F443" s="4">
        <v>0.2</v>
      </c>
      <c r="G443" s="3">
        <v>317.5</v>
      </c>
      <c r="H443" s="3">
        <v>257.7</v>
      </c>
      <c r="I443" s="3">
        <v>210.6</v>
      </c>
      <c r="J443" s="3">
        <v>160</v>
      </c>
      <c r="K443" s="3">
        <v>113.9</v>
      </c>
      <c r="L443" s="3">
        <v>91.1</v>
      </c>
      <c r="M443" s="3">
        <v>62.4</v>
      </c>
      <c r="N443" s="3">
        <v>52.6</v>
      </c>
      <c r="O443" s="3">
        <v>49.9</v>
      </c>
      <c r="P443" s="3">
        <v>30.8</v>
      </c>
      <c r="Q443" s="6">
        <v>101.13499999999999</v>
      </c>
    </row>
    <row r="444" spans="1:17" ht="15.75" x14ac:dyDescent="0.2">
      <c r="A444" s="3"/>
      <c r="B444" s="3"/>
      <c r="C444" s="3">
        <v>259270</v>
      </c>
      <c r="D444" s="3" t="s">
        <v>42</v>
      </c>
      <c r="E444" s="3">
        <v>200</v>
      </c>
      <c r="F444" s="4">
        <v>0.5</v>
      </c>
      <c r="G444" s="3">
        <v>223.6</v>
      </c>
      <c r="H444" s="3">
        <v>181.4</v>
      </c>
      <c r="I444" s="3">
        <v>147.69999999999999</v>
      </c>
      <c r="J444" s="3">
        <v>111.2</v>
      </c>
      <c r="K444" s="3">
        <v>80.2</v>
      </c>
      <c r="L444" s="3">
        <v>64.5</v>
      </c>
      <c r="M444" s="3">
        <v>44.8</v>
      </c>
      <c r="N444" s="3">
        <v>38</v>
      </c>
      <c r="O444" s="3">
        <v>34.4</v>
      </c>
      <c r="P444" s="3">
        <v>22.4</v>
      </c>
      <c r="Q444" s="6">
        <v>78.986999999999995</v>
      </c>
    </row>
    <row r="445" spans="1:17" ht="15.75" x14ac:dyDescent="0.2">
      <c r="A445" s="3"/>
      <c r="B445" s="3"/>
      <c r="C445" s="3">
        <v>259270</v>
      </c>
      <c r="D445" s="3" t="s">
        <v>42</v>
      </c>
      <c r="E445" s="3">
        <v>100</v>
      </c>
      <c r="F445" s="4">
        <v>1</v>
      </c>
      <c r="G445" s="3">
        <v>168.4</v>
      </c>
      <c r="H445" s="3">
        <v>136.5</v>
      </c>
      <c r="I445" s="3">
        <v>110.9</v>
      </c>
      <c r="J445" s="3">
        <v>83</v>
      </c>
      <c r="K445" s="3">
        <v>60.4</v>
      </c>
      <c r="L445" s="3">
        <v>48.8</v>
      </c>
      <c r="M445" s="3">
        <v>34.1</v>
      </c>
      <c r="N445" s="3">
        <v>29.2</v>
      </c>
      <c r="O445" s="3">
        <v>25.5</v>
      </c>
      <c r="P445" s="3">
        <v>17.2</v>
      </c>
      <c r="Q445" s="6">
        <v>64.183999999999997</v>
      </c>
    </row>
    <row r="446" spans="1:17" ht="15.75" x14ac:dyDescent="0.2">
      <c r="A446" s="3"/>
      <c r="B446" s="3"/>
      <c r="C446" s="3">
        <v>259270</v>
      </c>
      <c r="D446" s="3" t="s">
        <v>42</v>
      </c>
      <c r="E446" s="3">
        <v>50</v>
      </c>
      <c r="F446" s="4">
        <v>2</v>
      </c>
      <c r="G446" s="3">
        <v>124.3</v>
      </c>
      <c r="H446" s="3">
        <v>100.7</v>
      </c>
      <c r="I446" s="3">
        <v>81.599999999999994</v>
      </c>
      <c r="J446" s="3">
        <v>60.7</v>
      </c>
      <c r="K446" s="3">
        <v>44.5</v>
      </c>
      <c r="L446" s="3">
        <v>36</v>
      </c>
      <c r="M446" s="3">
        <v>25.4</v>
      </c>
      <c r="N446" s="3">
        <v>21.8</v>
      </c>
      <c r="O446" s="3">
        <v>18.399999999999999</v>
      </c>
      <c r="P446" s="3">
        <v>12.9</v>
      </c>
      <c r="Q446" s="6">
        <v>51.076000000000001</v>
      </c>
    </row>
    <row r="447" spans="1:17" ht="15.75" x14ac:dyDescent="0.2">
      <c r="A447" s="3"/>
      <c r="B447" s="3"/>
      <c r="C447" s="3">
        <v>259270</v>
      </c>
      <c r="D447" s="3" t="s">
        <v>42</v>
      </c>
      <c r="E447" s="3">
        <v>25</v>
      </c>
      <c r="F447" s="4">
        <v>4</v>
      </c>
      <c r="G447" s="3">
        <v>89.3</v>
      </c>
      <c r="H447" s="3">
        <v>72.3</v>
      </c>
      <c r="I447" s="3">
        <v>58.5</v>
      </c>
      <c r="J447" s="3">
        <v>43.2</v>
      </c>
      <c r="K447" s="3">
        <v>31.9</v>
      </c>
      <c r="L447" s="3">
        <v>25.9</v>
      </c>
      <c r="M447" s="3">
        <v>18.399999999999999</v>
      </c>
      <c r="N447" s="3">
        <v>15.9</v>
      </c>
      <c r="O447" s="3">
        <v>12.9</v>
      </c>
      <c r="P447" s="3">
        <v>9.4</v>
      </c>
      <c r="Q447" s="6">
        <v>39.436999999999998</v>
      </c>
    </row>
    <row r="448" spans="1:17" ht="15.75" x14ac:dyDescent="0.2">
      <c r="A448" s="3"/>
      <c r="B448" s="3"/>
      <c r="C448" s="3">
        <v>259270</v>
      </c>
      <c r="D448" s="3" t="s">
        <v>42</v>
      </c>
      <c r="E448" s="3">
        <v>20</v>
      </c>
      <c r="F448" s="4">
        <v>5</v>
      </c>
      <c r="G448" s="3">
        <v>79.7</v>
      </c>
      <c r="H448" s="3">
        <v>64.5</v>
      </c>
      <c r="I448" s="3">
        <v>52.2</v>
      </c>
      <c r="J448" s="3">
        <v>38.5</v>
      </c>
      <c r="K448" s="3">
        <v>28.4</v>
      </c>
      <c r="L448" s="3">
        <v>23.1</v>
      </c>
      <c r="M448" s="3">
        <v>16.5</v>
      </c>
      <c r="N448" s="3">
        <v>14.2</v>
      </c>
      <c r="O448" s="3">
        <v>11.4</v>
      </c>
      <c r="P448" s="3">
        <v>8.4</v>
      </c>
      <c r="Q448" s="6">
        <v>36.046999999999997</v>
      </c>
    </row>
    <row r="449" spans="1:17" ht="15.75" x14ac:dyDescent="0.2">
      <c r="A449" s="3"/>
      <c r="B449" s="3"/>
      <c r="C449" s="3">
        <v>259270</v>
      </c>
      <c r="D449" s="3" t="s">
        <v>42</v>
      </c>
      <c r="E449" s="3">
        <v>10</v>
      </c>
      <c r="F449" s="4">
        <v>10</v>
      </c>
      <c r="G449" s="3">
        <v>54.3</v>
      </c>
      <c r="H449" s="3">
        <v>43.9</v>
      </c>
      <c r="I449" s="3">
        <v>35.5</v>
      </c>
      <c r="J449" s="3">
        <v>26</v>
      </c>
      <c r="K449" s="3">
        <v>19.3</v>
      </c>
      <c r="L449" s="3">
        <v>15.7</v>
      </c>
      <c r="M449" s="3">
        <v>11.3</v>
      </c>
      <c r="N449" s="3">
        <v>9.6999999999999993</v>
      </c>
      <c r="O449" s="3">
        <v>7.5</v>
      </c>
      <c r="P449" s="3">
        <v>5.8</v>
      </c>
      <c r="Q449" s="6">
        <v>26.328999999999997</v>
      </c>
    </row>
    <row r="450" spans="1:17" ht="15.75" x14ac:dyDescent="0.2">
      <c r="A450" s="3"/>
      <c r="B450" s="3"/>
      <c r="C450" s="3">
        <v>259270</v>
      </c>
      <c r="D450" s="3" t="s">
        <v>42</v>
      </c>
      <c r="E450" s="3">
        <v>5</v>
      </c>
      <c r="F450" s="4">
        <v>20</v>
      </c>
      <c r="G450" s="3">
        <v>34.6</v>
      </c>
      <c r="H450" s="3">
        <v>27.9</v>
      </c>
      <c r="I450" s="3">
        <v>22.6</v>
      </c>
      <c r="J450" s="3">
        <v>16.5</v>
      </c>
      <c r="K450" s="3">
        <v>12.2</v>
      </c>
      <c r="L450" s="3">
        <v>10</v>
      </c>
      <c r="M450" s="3">
        <v>7.2</v>
      </c>
      <c r="N450" s="3">
        <v>6.2</v>
      </c>
      <c r="O450" s="3">
        <v>4.5999999999999996</v>
      </c>
      <c r="P450" s="3">
        <v>3.7</v>
      </c>
      <c r="Q450" s="6">
        <v>17.853999999999999</v>
      </c>
    </row>
    <row r="451" spans="1:17" ht="15.75" x14ac:dyDescent="0.2">
      <c r="A451" s="3"/>
      <c r="B451" s="3"/>
      <c r="C451" s="3">
        <v>259270</v>
      </c>
      <c r="D451" s="3" t="s">
        <v>42</v>
      </c>
      <c r="E451" s="3">
        <v>2</v>
      </c>
      <c r="F451" s="4">
        <v>50</v>
      </c>
      <c r="G451" s="3">
        <v>15.3</v>
      </c>
      <c r="H451" s="3">
        <v>12.3</v>
      </c>
      <c r="I451" s="3">
        <v>10</v>
      </c>
      <c r="J451" s="3">
        <v>7.2</v>
      </c>
      <c r="K451" s="3">
        <v>5.3</v>
      </c>
      <c r="L451" s="3">
        <v>4.3</v>
      </c>
      <c r="M451" s="3">
        <v>3.1</v>
      </c>
      <c r="N451" s="3">
        <v>2.6</v>
      </c>
      <c r="O451" s="3">
        <v>1.8</v>
      </c>
      <c r="P451" s="3">
        <v>1.6</v>
      </c>
      <c r="Q451" s="6">
        <v>8.3620000000000001</v>
      </c>
    </row>
    <row r="452" spans="1:17" ht="15.75" x14ac:dyDescent="0.2">
      <c r="A452" s="3"/>
      <c r="B452" s="3"/>
      <c r="C452" s="3">
        <v>259270</v>
      </c>
      <c r="D452" s="3" t="s">
        <v>42</v>
      </c>
      <c r="E452" s="3">
        <v>1.01</v>
      </c>
      <c r="F452" s="7">
        <v>99</v>
      </c>
      <c r="G452" s="3">
        <v>2.1</v>
      </c>
      <c r="H452" s="3">
        <v>1.7</v>
      </c>
      <c r="I452" s="3">
        <v>1.4</v>
      </c>
      <c r="J452" s="3">
        <v>1</v>
      </c>
      <c r="K452" s="3">
        <v>0.7</v>
      </c>
      <c r="L452" s="3">
        <v>0.5</v>
      </c>
      <c r="M452" s="3">
        <v>0.4</v>
      </c>
      <c r="N452" s="3">
        <v>0.3</v>
      </c>
      <c r="O452" s="3">
        <v>0.2</v>
      </c>
      <c r="P452" s="3">
        <v>0.2</v>
      </c>
      <c r="Q452" s="6">
        <v>0.90399999999999991</v>
      </c>
    </row>
  </sheetData>
  <autoFilter ref="A1:Q452" xr:uid="{CED7F4CA-AD8B-42B0-9A61-88AD17EB5CBD}">
    <sortState ref="A2:Q452">
      <sortCondition ref="A166"/>
    </sortState>
  </autoFilter>
  <conditionalFormatting sqref="R157:AB210">
    <cfRule type="expression" dxfId="7" priority="1">
      <formula>R157&lt;&gt;G157</formula>
    </cfRule>
  </conditionalFormatting>
  <pageMargins left="0.7" right="0.7" top="0.75" bottom="0.75" header="0.3" footer="0.3"/>
  <pageSetup paperSize="9" scale="3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B2F83-0BA4-4AB3-B3BD-DD58BD1A82C0}">
  <sheetPr codeName="Sheet4"/>
  <dimension ref="A1:AJ301"/>
  <sheetViews>
    <sheetView rightToLeft="1" zoomScaleNormal="100" workbookViewId="0">
      <selection activeCell="G31" sqref="G31"/>
    </sheetView>
  </sheetViews>
  <sheetFormatPr defaultRowHeight="15" x14ac:dyDescent="0.2"/>
  <cols>
    <col min="15" max="15" width="7.77734375" bestFit="1" customWidth="1"/>
    <col min="16" max="16" width="17.109375" bestFit="1" customWidth="1"/>
    <col min="19" max="19" width="13.33203125" bestFit="1" customWidth="1"/>
    <col min="20" max="20" width="8.33203125" customWidth="1"/>
  </cols>
  <sheetData>
    <row r="1" spans="1:36" x14ac:dyDescent="0.2">
      <c r="A1" s="69" t="s">
        <v>72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18"/>
      <c r="M1" s="18"/>
      <c r="N1" t="s">
        <v>77</v>
      </c>
      <c r="Q1" t="s">
        <v>75</v>
      </c>
      <c r="R1" t="s">
        <v>86</v>
      </c>
      <c r="S1" t="s">
        <v>87</v>
      </c>
      <c r="T1" t="s">
        <v>80</v>
      </c>
      <c r="U1" t="s">
        <v>78</v>
      </c>
      <c r="V1" t="s">
        <v>79</v>
      </c>
      <c r="W1" t="s">
        <v>81</v>
      </c>
      <c r="X1" t="s">
        <v>82</v>
      </c>
    </row>
    <row r="2" spans="1:36" x14ac:dyDescent="0.2">
      <c r="A2" t="str">
        <f>'עוצמות גשם'!D2</f>
        <v>תקופת
חזרה</v>
      </c>
      <c r="B2">
        <v>10</v>
      </c>
      <c r="C2">
        <v>15</v>
      </c>
      <c r="D2">
        <v>20</v>
      </c>
      <c r="E2">
        <v>30</v>
      </c>
      <c r="F2">
        <v>45</v>
      </c>
      <c r="G2">
        <v>60</v>
      </c>
      <c r="H2">
        <v>90</v>
      </c>
      <c r="I2">
        <v>120</v>
      </c>
      <c r="J2">
        <v>180</v>
      </c>
      <c r="K2">
        <v>240</v>
      </c>
      <c r="N2" s="19">
        <f>'עוצמות גשם'!M15</f>
        <v>100</v>
      </c>
      <c r="Q2">
        <v>10</v>
      </c>
      <c r="R2" s="25">
        <v>1</v>
      </c>
      <c r="S2" s="24">
        <f>ROUNDDOWN(R2/2,0)</f>
        <v>0</v>
      </c>
      <c r="T2" s="24">
        <f>ROUNDUP(1440/10/2,0)</f>
        <v>72</v>
      </c>
      <c r="U2" s="17">
        <f t="shared" ref="U2" si="0">$O$23*Q2^$N$23</f>
        <v>30.613339525727856</v>
      </c>
      <c r="V2" s="17">
        <f>U2</f>
        <v>30.613339525727856</v>
      </c>
      <c r="W2" s="26">
        <f>VLOOKUP(R2,$T$2:$V$145,3,FALSE)</f>
        <v>0.38807017051800585</v>
      </c>
      <c r="X2" s="26">
        <f>W2</f>
        <v>0.38807017051800585</v>
      </c>
    </row>
    <row r="3" spans="1:36" x14ac:dyDescent="0.2">
      <c r="A3">
        <f>'עוצמות גשם'!D3</f>
        <v>1000</v>
      </c>
      <c r="B3">
        <f t="shared" ref="B3:K13" si="1">INDEX(RainIntensities,cmbPolygon*11-(12-ROW()),COLUMN()+5)</f>
        <v>259</v>
      </c>
      <c r="C3">
        <f t="shared" si="1"/>
        <v>219.3</v>
      </c>
      <c r="D3">
        <f t="shared" si="1"/>
        <v>196.1</v>
      </c>
      <c r="E3">
        <f t="shared" si="1"/>
        <v>152.69999999999999</v>
      </c>
      <c r="F3">
        <f t="shared" si="1"/>
        <v>120.4</v>
      </c>
      <c r="G3">
        <f t="shared" si="1"/>
        <v>95.8</v>
      </c>
      <c r="H3">
        <f t="shared" si="1"/>
        <v>66.099999999999994</v>
      </c>
      <c r="I3">
        <f t="shared" si="1"/>
        <v>51.9</v>
      </c>
      <c r="J3">
        <f t="shared" si="1"/>
        <v>24.9</v>
      </c>
      <c r="K3">
        <f t="shared" si="1"/>
        <v>25.4</v>
      </c>
      <c r="Q3">
        <v>20</v>
      </c>
      <c r="R3" s="25">
        <v>2</v>
      </c>
      <c r="S3" s="24">
        <f>ROUNDDOWN(R3/2,0)</f>
        <v>1</v>
      </c>
      <c r="T3" s="24">
        <f>$T$2+S3</f>
        <v>73</v>
      </c>
      <c r="U3" s="17">
        <f>$O$23*Q3^$N$23</f>
        <v>38.694633080493539</v>
      </c>
      <c r="V3" s="17">
        <f>U3-U2</f>
        <v>8.0812935547656828</v>
      </c>
      <c r="W3" s="26">
        <f t="shared" ref="W3:W34" si="2">VLOOKUP(R3,$T$2:$V$301,3,FALSE)</f>
        <v>0.39171857736215543</v>
      </c>
      <c r="X3" s="26">
        <f>X2+W3</f>
        <v>0.77978874788016128</v>
      </c>
    </row>
    <row r="4" spans="1:36" x14ac:dyDescent="0.2">
      <c r="A4">
        <f>'עוצמות גשם'!D4</f>
        <v>500</v>
      </c>
      <c r="B4">
        <f t="shared" si="1"/>
        <v>228.7</v>
      </c>
      <c r="C4">
        <f t="shared" si="1"/>
        <v>193.1</v>
      </c>
      <c r="D4">
        <f t="shared" si="1"/>
        <v>172.4</v>
      </c>
      <c r="E4">
        <f t="shared" si="1"/>
        <v>134.5</v>
      </c>
      <c r="F4">
        <f t="shared" si="1"/>
        <v>105.3</v>
      </c>
      <c r="G4">
        <f t="shared" si="1"/>
        <v>83.4</v>
      </c>
      <c r="H4">
        <f t="shared" si="1"/>
        <v>57.9</v>
      </c>
      <c r="I4">
        <f t="shared" si="1"/>
        <v>45.8</v>
      </c>
      <c r="J4">
        <f t="shared" si="1"/>
        <v>23.3</v>
      </c>
      <c r="K4">
        <f t="shared" si="1"/>
        <v>23</v>
      </c>
      <c r="M4" s="68" t="s">
        <v>96</v>
      </c>
      <c r="N4" s="27" t="s">
        <v>89</v>
      </c>
      <c r="O4" s="27" t="s">
        <v>88</v>
      </c>
      <c r="Q4">
        <v>30</v>
      </c>
      <c r="R4" s="25">
        <v>3</v>
      </c>
      <c r="S4" s="24">
        <f>ROUNDDOWN(R4/2,0)</f>
        <v>1</v>
      </c>
      <c r="T4" s="24">
        <f>$T$2-S4</f>
        <v>71</v>
      </c>
      <c r="U4" s="17">
        <f>$O$23*Q4^$N$23</f>
        <v>44.377704307671138</v>
      </c>
      <c r="V4" s="17">
        <f>U4-U3</f>
        <v>5.6830712271775994</v>
      </c>
      <c r="W4" s="26">
        <f t="shared" si="2"/>
        <v>0.39545433657218609</v>
      </c>
      <c r="X4" s="26">
        <f>X3+W4</f>
        <v>1.1752430844523474</v>
      </c>
    </row>
    <row r="5" spans="1:36" ht="15.6" customHeight="1" thickBot="1" x14ac:dyDescent="0.25">
      <c r="A5">
        <f>'עוצמות גשם'!D5</f>
        <v>200</v>
      </c>
      <c r="B5">
        <f t="shared" si="1"/>
        <v>192.7</v>
      </c>
      <c r="C5">
        <f t="shared" si="1"/>
        <v>162.1</v>
      </c>
      <c r="D5">
        <f t="shared" si="1"/>
        <v>144.30000000000001</v>
      </c>
      <c r="E5">
        <f t="shared" si="1"/>
        <v>113</v>
      </c>
      <c r="F5">
        <f t="shared" si="1"/>
        <v>87.7</v>
      </c>
      <c r="G5">
        <f t="shared" si="1"/>
        <v>69</v>
      </c>
      <c r="H5">
        <f t="shared" si="1"/>
        <v>48.4</v>
      </c>
      <c r="I5">
        <f t="shared" si="1"/>
        <v>38.700000000000003</v>
      </c>
      <c r="J5">
        <f t="shared" si="1"/>
        <v>21.1</v>
      </c>
      <c r="K5">
        <f t="shared" si="1"/>
        <v>20.100000000000001</v>
      </c>
      <c r="M5" s="68"/>
      <c r="N5" s="20" t="s">
        <v>75</v>
      </c>
      <c r="O5" s="21" t="s">
        <v>73</v>
      </c>
      <c r="Q5">
        <v>40</v>
      </c>
      <c r="R5" s="25">
        <v>4</v>
      </c>
      <c r="S5" s="24">
        <f t="shared" ref="S5:S41" si="3">ROUNDDOWN(R5/2,0)</f>
        <v>2</v>
      </c>
      <c r="T5" s="24">
        <f t="shared" ref="T5" si="4">$T$2+S5</f>
        <v>74</v>
      </c>
      <c r="U5" s="17">
        <f t="shared" ref="U5:U41" si="5">$O$23*Q5^$N$23</f>
        <v>48.909222333476414</v>
      </c>
      <c r="V5" s="17">
        <f t="shared" ref="V5:V41" si="6">U5-U4</f>
        <v>4.5315180258052763</v>
      </c>
      <c r="W5" s="26">
        <f t="shared" si="2"/>
        <v>0.39928084695776533</v>
      </c>
      <c r="X5" s="26">
        <f t="shared" ref="X5:X41" si="7">X4+W5</f>
        <v>1.5745239314101127</v>
      </c>
    </row>
    <row r="6" spans="1:36" ht="15.75" thickTop="1" x14ac:dyDescent="0.2">
      <c r="A6">
        <f>'עוצמות גשם'!D6</f>
        <v>100</v>
      </c>
      <c r="B6">
        <f t="shared" si="1"/>
        <v>168.4</v>
      </c>
      <c r="C6">
        <f t="shared" si="1"/>
        <v>141.1</v>
      </c>
      <c r="D6">
        <f t="shared" si="1"/>
        <v>125.2</v>
      </c>
      <c r="E6">
        <f t="shared" si="1"/>
        <v>98.3</v>
      </c>
      <c r="F6">
        <f t="shared" si="1"/>
        <v>75.8</v>
      </c>
      <c r="G6">
        <f t="shared" si="1"/>
        <v>59.5</v>
      </c>
      <c r="H6">
        <f t="shared" si="1"/>
        <v>42.1</v>
      </c>
      <c r="I6">
        <f t="shared" si="1"/>
        <v>33.799999999999997</v>
      </c>
      <c r="J6">
        <f t="shared" si="1"/>
        <v>19.5</v>
      </c>
      <c r="K6">
        <f t="shared" si="1"/>
        <v>18</v>
      </c>
      <c r="M6" s="68"/>
      <c r="N6" s="22">
        <v>0</v>
      </c>
      <c r="O6" s="28">
        <v>0</v>
      </c>
      <c r="P6" t="s">
        <v>95</v>
      </c>
      <c r="Q6">
        <v>50</v>
      </c>
      <c r="R6" s="25">
        <v>5</v>
      </c>
      <c r="S6" s="24">
        <f t="shared" si="3"/>
        <v>2</v>
      </c>
      <c r="T6" s="24">
        <f t="shared" ref="T6" si="8">$T$2-S6</f>
        <v>70</v>
      </c>
      <c r="U6" s="17">
        <f t="shared" si="5"/>
        <v>52.74043770953373</v>
      </c>
      <c r="V6" s="17">
        <f t="shared" si="6"/>
        <v>3.8312153760573153</v>
      </c>
      <c r="W6" s="26">
        <f t="shared" si="2"/>
        <v>0.40320169195189237</v>
      </c>
      <c r="X6" s="26">
        <f t="shared" si="7"/>
        <v>1.9777256233620051</v>
      </c>
    </row>
    <row r="7" spans="1:36" x14ac:dyDescent="0.2">
      <c r="A7">
        <f>'עוצמות גשם'!D7</f>
        <v>50</v>
      </c>
      <c r="B7">
        <f t="shared" si="1"/>
        <v>146.19999999999999</v>
      </c>
      <c r="C7">
        <f t="shared" si="1"/>
        <v>121.9</v>
      </c>
      <c r="D7">
        <f t="shared" si="1"/>
        <v>107.8</v>
      </c>
      <c r="E7">
        <f t="shared" si="1"/>
        <v>84.8</v>
      </c>
      <c r="F7">
        <f t="shared" si="1"/>
        <v>65.099999999999994</v>
      </c>
      <c r="G7">
        <f t="shared" si="1"/>
        <v>51</v>
      </c>
      <c r="H7">
        <f t="shared" si="1"/>
        <v>36.299999999999997</v>
      </c>
      <c r="I7">
        <f t="shared" si="1"/>
        <v>29.4</v>
      </c>
      <c r="J7">
        <f t="shared" si="1"/>
        <v>17.899999999999999</v>
      </c>
      <c r="K7">
        <f t="shared" si="1"/>
        <v>16.100000000000001</v>
      </c>
      <c r="M7" s="35">
        <f>P7-O7</f>
        <v>2.5466728590611893</v>
      </c>
      <c r="N7" s="23">
        <f t="shared" ref="N7:N17" si="9">A74</f>
        <v>10</v>
      </c>
      <c r="O7" s="29">
        <f t="shared" ref="O7:O17" si="10">INDEX($B$74:$L$85,MATCH(N7,$A$74:$A$85,0),MATCH($N$2,$B$73:$L$73,0))</f>
        <v>28.066666666666666</v>
      </c>
      <c r="P7" s="26">
        <f>$O$23*N7^$N$23</f>
        <v>30.613339525727856</v>
      </c>
      <c r="Q7">
        <v>60</v>
      </c>
      <c r="R7" s="25">
        <v>6</v>
      </c>
      <c r="S7" s="24">
        <f t="shared" si="3"/>
        <v>3</v>
      </c>
      <c r="T7" s="24">
        <f t="shared" ref="T7" si="11">$T$2+S7</f>
        <v>75</v>
      </c>
      <c r="U7" s="17">
        <f t="shared" si="5"/>
        <v>56.09250776762962</v>
      </c>
      <c r="V7" s="17">
        <f t="shared" si="6"/>
        <v>3.3520700580958902</v>
      </c>
      <c r="W7" s="26">
        <f t="shared" si="2"/>
        <v>0.40722065257102713</v>
      </c>
      <c r="X7" s="26">
        <f t="shared" si="7"/>
        <v>2.3849462759330322</v>
      </c>
    </row>
    <row r="8" spans="1:36" x14ac:dyDescent="0.2">
      <c r="A8">
        <f>'עוצמות גשם'!D8</f>
        <v>25</v>
      </c>
      <c r="B8">
        <f t="shared" si="1"/>
        <v>125.8</v>
      </c>
      <c r="C8">
        <f t="shared" si="1"/>
        <v>104.3</v>
      </c>
      <c r="D8">
        <f t="shared" si="1"/>
        <v>91.9</v>
      </c>
      <c r="E8">
        <f t="shared" si="1"/>
        <v>72.400000000000006</v>
      </c>
      <c r="F8">
        <f t="shared" si="1"/>
        <v>55.3</v>
      </c>
      <c r="G8">
        <f t="shared" si="1"/>
        <v>43.3</v>
      </c>
      <c r="H8">
        <f t="shared" si="1"/>
        <v>31.1</v>
      </c>
      <c r="I8">
        <f t="shared" si="1"/>
        <v>25.3</v>
      </c>
      <c r="J8">
        <f t="shared" si="1"/>
        <v>16.3</v>
      </c>
      <c r="K8">
        <f t="shared" si="1"/>
        <v>14.2</v>
      </c>
      <c r="M8" s="26">
        <f t="shared" ref="M8:M17" si="12">P8-O8</f>
        <v>-0.1654868404617531</v>
      </c>
      <c r="N8" s="23">
        <f t="shared" si="9"/>
        <v>15</v>
      </c>
      <c r="O8" s="29">
        <f t="shared" si="10"/>
        <v>35.274999999999999</v>
      </c>
      <c r="P8" s="26">
        <f>$O$23*N8^$N$23</f>
        <v>35.109513159538245</v>
      </c>
      <c r="Q8">
        <v>70</v>
      </c>
      <c r="R8" s="25">
        <v>7</v>
      </c>
      <c r="S8" s="24">
        <f t="shared" si="3"/>
        <v>3</v>
      </c>
      <c r="T8" s="24">
        <f t="shared" ref="T8" si="13">$T$2-S8</f>
        <v>69</v>
      </c>
      <c r="U8" s="17">
        <f t="shared" si="5"/>
        <v>59.092323566318782</v>
      </c>
      <c r="V8" s="17">
        <f t="shared" si="6"/>
        <v>2.9998157986891627</v>
      </c>
      <c r="W8" s="26">
        <f t="shared" si="2"/>
        <v>0.41134172149668302</v>
      </c>
      <c r="X8" s="26">
        <f t="shared" si="7"/>
        <v>2.7962879974297152</v>
      </c>
    </row>
    <row r="9" spans="1:36" x14ac:dyDescent="0.2">
      <c r="A9">
        <f>'עוצמות גשם'!D9</f>
        <v>20</v>
      </c>
      <c r="B9">
        <f t="shared" si="1"/>
        <v>119.6</v>
      </c>
      <c r="C9">
        <f t="shared" si="1"/>
        <v>99</v>
      </c>
      <c r="D9">
        <f t="shared" si="1"/>
        <v>87.1</v>
      </c>
      <c r="E9">
        <f t="shared" si="1"/>
        <v>68.599999999999994</v>
      </c>
      <c r="F9">
        <f t="shared" si="1"/>
        <v>52.3</v>
      </c>
      <c r="G9">
        <f t="shared" si="1"/>
        <v>41</v>
      </c>
      <c r="H9">
        <f t="shared" si="1"/>
        <v>29.5</v>
      </c>
      <c r="I9">
        <f t="shared" si="1"/>
        <v>24.1</v>
      </c>
      <c r="J9">
        <f t="shared" si="1"/>
        <v>15.8</v>
      </c>
      <c r="K9">
        <f t="shared" si="1"/>
        <v>13.6</v>
      </c>
      <c r="M9" s="26">
        <f t="shared" si="12"/>
        <v>-3.0387002528397957</v>
      </c>
      <c r="N9" s="23">
        <f t="shared" si="9"/>
        <v>20</v>
      </c>
      <c r="O9" s="29">
        <f t="shared" si="10"/>
        <v>41.733333333333334</v>
      </c>
      <c r="P9" s="26">
        <f t="shared" ref="P9:P17" si="14">$O$23*N9^$N$23</f>
        <v>38.694633080493539</v>
      </c>
      <c r="Q9">
        <v>80</v>
      </c>
      <c r="R9" s="25">
        <v>8</v>
      </c>
      <c r="S9" s="24">
        <f t="shared" si="3"/>
        <v>4</v>
      </c>
      <c r="T9" s="24">
        <f t="shared" ref="T9" si="15">$T$2+S9</f>
        <v>76</v>
      </c>
      <c r="U9" s="17">
        <f t="shared" si="5"/>
        <v>61.820253581143866</v>
      </c>
      <c r="V9" s="17">
        <f t="shared" si="6"/>
        <v>2.727930014825084</v>
      </c>
      <c r="W9" s="26">
        <f t="shared" si="2"/>
        <v>0.41556911839447253</v>
      </c>
      <c r="X9" s="26">
        <f t="shared" si="7"/>
        <v>3.2118571158241878</v>
      </c>
    </row>
    <row r="10" spans="1:36" x14ac:dyDescent="0.2">
      <c r="A10">
        <f>'עוצמות גשם'!D10</f>
        <v>10</v>
      </c>
      <c r="B10">
        <f t="shared" si="1"/>
        <v>101.3</v>
      </c>
      <c r="C10">
        <f t="shared" si="1"/>
        <v>83.2</v>
      </c>
      <c r="D10">
        <f t="shared" si="1"/>
        <v>72.8</v>
      </c>
      <c r="E10">
        <f t="shared" si="1"/>
        <v>57.4</v>
      </c>
      <c r="F10">
        <f t="shared" si="1"/>
        <v>43.6</v>
      </c>
      <c r="G10">
        <f t="shared" si="1"/>
        <v>34.299999999999997</v>
      </c>
      <c r="H10">
        <f t="shared" si="1"/>
        <v>24.9</v>
      </c>
      <c r="I10">
        <f t="shared" si="1"/>
        <v>20.399999999999999</v>
      </c>
      <c r="J10">
        <f t="shared" si="1"/>
        <v>14.1</v>
      </c>
      <c r="K10">
        <f t="shared" si="1"/>
        <v>11.9</v>
      </c>
      <c r="M10" s="26">
        <f t="shared" si="12"/>
        <v>-4.7722956923288606</v>
      </c>
      <c r="N10" s="23">
        <f t="shared" si="9"/>
        <v>30</v>
      </c>
      <c r="O10" s="29">
        <f t="shared" si="10"/>
        <v>49.15</v>
      </c>
      <c r="P10" s="26">
        <f t="shared" si="14"/>
        <v>44.377704307671138</v>
      </c>
      <c r="Q10">
        <v>90</v>
      </c>
      <c r="R10" s="25">
        <v>9</v>
      </c>
      <c r="S10" s="24">
        <f t="shared" si="3"/>
        <v>4</v>
      </c>
      <c r="T10" s="24">
        <f t="shared" ref="T10" si="16">$T$2-S10</f>
        <v>68</v>
      </c>
      <c r="U10" s="17">
        <f t="shared" si="5"/>
        <v>64.330800563721581</v>
      </c>
      <c r="V10" s="17">
        <f t="shared" si="6"/>
        <v>2.5105469825777149</v>
      </c>
      <c r="W10" s="26">
        <f t="shared" si="2"/>
        <v>0.41990730660128861</v>
      </c>
      <c r="X10" s="26">
        <f t="shared" si="7"/>
        <v>3.6317644224254764</v>
      </c>
    </row>
    <row r="11" spans="1:36" x14ac:dyDescent="0.2">
      <c r="A11">
        <f>'עוצמות גשם'!D11</f>
        <v>5</v>
      </c>
      <c r="B11">
        <f t="shared" si="1"/>
        <v>84</v>
      </c>
      <c r="C11">
        <f t="shared" si="1"/>
        <v>68.3</v>
      </c>
      <c r="D11">
        <f t="shared" si="1"/>
        <v>59.3</v>
      </c>
      <c r="E11">
        <f t="shared" si="1"/>
        <v>46.8</v>
      </c>
      <c r="F11">
        <f t="shared" si="1"/>
        <v>35.5</v>
      </c>
      <c r="G11">
        <f t="shared" si="1"/>
        <v>28.1</v>
      </c>
      <c r="H11">
        <f t="shared" si="1"/>
        <v>20.6</v>
      </c>
      <c r="I11">
        <f t="shared" si="1"/>
        <v>16.899999999999999</v>
      </c>
      <c r="J11">
        <f t="shared" si="1"/>
        <v>12.3</v>
      </c>
      <c r="K11">
        <f t="shared" si="1"/>
        <v>10.1</v>
      </c>
      <c r="M11" s="26">
        <f t="shared" si="12"/>
        <v>-5.9545531941771159</v>
      </c>
      <c r="N11" s="23">
        <f t="shared" si="9"/>
        <v>45</v>
      </c>
      <c r="O11" s="29">
        <f t="shared" si="10"/>
        <v>56.849999999999994</v>
      </c>
      <c r="P11" s="26">
        <f t="shared" si="14"/>
        <v>50.895446805822878</v>
      </c>
      <c r="Q11">
        <v>100</v>
      </c>
      <c r="R11" s="25">
        <v>10</v>
      </c>
      <c r="S11" s="24">
        <f t="shared" si="3"/>
        <v>5</v>
      </c>
      <c r="T11" s="24">
        <f t="shared" ref="T11" si="17">$T$2+S11</f>
        <v>77</v>
      </c>
      <c r="U11" s="17">
        <f t="shared" si="5"/>
        <v>66.662831213169071</v>
      </c>
      <c r="V11" s="17">
        <f t="shared" si="6"/>
        <v>2.3320306494474892</v>
      </c>
      <c r="W11" s="26">
        <f t="shared" si="2"/>
        <v>0.42436101132597059</v>
      </c>
      <c r="X11" s="26">
        <f t="shared" si="7"/>
        <v>4.056125433751447</v>
      </c>
    </row>
    <row r="12" spans="1:36" x14ac:dyDescent="0.2">
      <c r="A12">
        <f>'עוצמות גשם'!D12</f>
        <v>2</v>
      </c>
      <c r="B12">
        <f t="shared" si="1"/>
        <v>61.3</v>
      </c>
      <c r="C12">
        <f t="shared" si="1"/>
        <v>48.7</v>
      </c>
      <c r="D12">
        <f t="shared" si="1"/>
        <v>41.7</v>
      </c>
      <c r="E12">
        <f t="shared" si="1"/>
        <v>32.700000000000003</v>
      </c>
      <c r="F12">
        <f t="shared" si="1"/>
        <v>25</v>
      </c>
      <c r="G12">
        <f t="shared" si="1"/>
        <v>20.2</v>
      </c>
      <c r="H12">
        <f t="shared" si="1"/>
        <v>15.1</v>
      </c>
      <c r="I12">
        <f t="shared" si="1"/>
        <v>12.3</v>
      </c>
      <c r="J12">
        <f t="shared" si="1"/>
        <v>9.6</v>
      </c>
      <c r="K12">
        <f t="shared" si="1"/>
        <v>7.6</v>
      </c>
      <c r="M12" s="26">
        <f t="shared" si="12"/>
        <v>-3.4074922323703802</v>
      </c>
      <c r="N12" s="23">
        <f t="shared" si="9"/>
        <v>60</v>
      </c>
      <c r="O12" s="29">
        <f t="shared" si="10"/>
        <v>59.5</v>
      </c>
      <c r="P12" s="26">
        <f t="shared" si="14"/>
        <v>56.09250776762962</v>
      </c>
      <c r="Q12">
        <v>110</v>
      </c>
      <c r="R12" s="25">
        <v>11</v>
      </c>
      <c r="S12" s="24">
        <f t="shared" si="3"/>
        <v>5</v>
      </c>
      <c r="T12" s="24">
        <f t="shared" ref="T12" si="18">$T$2-S12</f>
        <v>67</v>
      </c>
      <c r="U12" s="17">
        <f t="shared" si="5"/>
        <v>68.8451525151048</v>
      </c>
      <c r="V12" s="17">
        <f t="shared" si="6"/>
        <v>2.1823213019357297</v>
      </c>
      <c r="W12" s="26">
        <f t="shared" si="2"/>
        <v>0.42893523952858459</v>
      </c>
      <c r="X12" s="26">
        <f t="shared" si="7"/>
        <v>4.4850606732800316</v>
      </c>
    </row>
    <row r="13" spans="1:36" x14ac:dyDescent="0.2">
      <c r="A13">
        <f>'עוצמות גשם'!D13</f>
        <v>1.01</v>
      </c>
      <c r="B13">
        <f t="shared" si="1"/>
        <v>33.200000000000003</v>
      </c>
      <c r="C13">
        <f t="shared" si="1"/>
        <v>24.5</v>
      </c>
      <c r="D13">
        <f t="shared" si="1"/>
        <v>19.899999999999999</v>
      </c>
      <c r="E13">
        <f t="shared" si="1"/>
        <v>15.2</v>
      </c>
      <c r="F13">
        <f t="shared" si="1"/>
        <v>12.3</v>
      </c>
      <c r="G13">
        <f t="shared" si="1"/>
        <v>11</v>
      </c>
      <c r="H13">
        <f t="shared" si="1"/>
        <v>8.5</v>
      </c>
      <c r="I13">
        <f t="shared" si="1"/>
        <v>6.6</v>
      </c>
      <c r="J13">
        <f t="shared" si="1"/>
        <v>5</v>
      </c>
      <c r="K13">
        <f t="shared" si="1"/>
        <v>4.0999999999999996</v>
      </c>
      <c r="M13" s="26">
        <f t="shared" si="12"/>
        <v>1.1808005637215828</v>
      </c>
      <c r="N13" s="23">
        <f t="shared" si="9"/>
        <v>90</v>
      </c>
      <c r="O13" s="29">
        <f t="shared" si="10"/>
        <v>63.15</v>
      </c>
      <c r="P13" s="26">
        <f t="shared" si="14"/>
        <v>64.330800563721581</v>
      </c>
      <c r="Q13">
        <v>120</v>
      </c>
      <c r="R13" s="25">
        <v>12</v>
      </c>
      <c r="S13" s="24">
        <f t="shared" si="3"/>
        <v>6</v>
      </c>
      <c r="T13" s="24">
        <f t="shared" ref="T13" si="19">$T$2+S13</f>
        <v>78</v>
      </c>
      <c r="U13" s="17">
        <f t="shared" si="5"/>
        <v>70.899778993698575</v>
      </c>
      <c r="V13" s="17">
        <f t="shared" si="6"/>
        <v>2.0546264785937751</v>
      </c>
      <c r="W13" s="26">
        <f t="shared" si="2"/>
        <v>0.43363530166206488</v>
      </c>
      <c r="X13" s="26">
        <f t="shared" si="7"/>
        <v>4.9186959749420964</v>
      </c>
    </row>
    <row r="14" spans="1:36" x14ac:dyDescent="0.2">
      <c r="M14" s="26">
        <f t="shared" si="12"/>
        <v>3.2997789936985811</v>
      </c>
      <c r="N14" s="23">
        <f t="shared" si="9"/>
        <v>120</v>
      </c>
      <c r="O14" s="29">
        <f t="shared" si="10"/>
        <v>67.599999999999994</v>
      </c>
      <c r="P14" s="26">
        <f t="shared" si="14"/>
        <v>70.899778993698575</v>
      </c>
      <c r="Q14">
        <v>130</v>
      </c>
      <c r="R14" s="25">
        <v>13</v>
      </c>
      <c r="S14" s="24">
        <f t="shared" si="3"/>
        <v>6</v>
      </c>
      <c r="T14" s="24">
        <f t="shared" ref="T14" si="20">$T$2-S14</f>
        <v>66</v>
      </c>
      <c r="U14" s="17">
        <f t="shared" si="5"/>
        <v>72.843958179610112</v>
      </c>
      <c r="V14" s="17">
        <f t="shared" si="6"/>
        <v>1.9441791859115369</v>
      </c>
      <c r="W14" s="26">
        <f t="shared" si="2"/>
        <v>0.43846683548591159</v>
      </c>
      <c r="X14" s="26">
        <f t="shared" si="7"/>
        <v>5.357162810428008</v>
      </c>
    </row>
    <row r="15" spans="1:36" x14ac:dyDescent="0.2">
      <c r="A15" s="69" t="s">
        <v>114</v>
      </c>
      <c r="B15" s="69"/>
      <c r="C15" s="69"/>
      <c r="D15" s="69"/>
      <c r="E15" s="69"/>
      <c r="F15" s="69"/>
      <c r="G15" s="69"/>
      <c r="H15" s="69"/>
      <c r="I15" s="69"/>
      <c r="J15" s="69"/>
      <c r="K15" s="69"/>
      <c r="M15" s="26">
        <f t="shared" si="12"/>
        <v>11.512812066635504</v>
      </c>
      <c r="N15" s="23">
        <f t="shared" si="9"/>
        <v>180</v>
      </c>
      <c r="O15" s="29">
        <f t="shared" si="10"/>
        <v>69.8</v>
      </c>
      <c r="P15" s="26">
        <f t="shared" si="14"/>
        <v>81.312812066635502</v>
      </c>
      <c r="Q15">
        <v>140</v>
      </c>
      <c r="R15" s="25">
        <v>14</v>
      </c>
      <c r="S15" s="24">
        <f t="shared" si="3"/>
        <v>7</v>
      </c>
      <c r="T15" s="24">
        <f t="shared" ref="T15" si="21">$T$2+S15</f>
        <v>79</v>
      </c>
      <c r="U15" s="17">
        <f t="shared" si="5"/>
        <v>74.691484617379132</v>
      </c>
      <c r="V15" s="17">
        <f t="shared" si="6"/>
        <v>1.8475264377690195</v>
      </c>
      <c r="W15" s="26">
        <f t="shared" si="2"/>
        <v>0.44343583218923754</v>
      </c>
      <c r="X15" s="26">
        <f t="shared" si="7"/>
        <v>5.8005986426172456</v>
      </c>
    </row>
    <row r="16" spans="1:36" x14ac:dyDescent="0.2">
      <c r="A16" t="str">
        <f>A2</f>
        <v>תקופת
חזרה</v>
      </c>
      <c r="B16">
        <f t="shared" ref="B16:K16" si="22">B2</f>
        <v>10</v>
      </c>
      <c r="C16">
        <f t="shared" si="22"/>
        <v>15</v>
      </c>
      <c r="D16">
        <f t="shared" si="22"/>
        <v>20</v>
      </c>
      <c r="E16">
        <f t="shared" si="22"/>
        <v>30</v>
      </c>
      <c r="F16">
        <f t="shared" si="22"/>
        <v>45</v>
      </c>
      <c r="G16">
        <f t="shared" si="22"/>
        <v>60</v>
      </c>
      <c r="H16">
        <f t="shared" si="22"/>
        <v>90</v>
      </c>
      <c r="I16">
        <f t="shared" si="22"/>
        <v>120</v>
      </c>
      <c r="J16">
        <f t="shared" si="22"/>
        <v>180</v>
      </c>
      <c r="K16">
        <f t="shared" si="22"/>
        <v>240</v>
      </c>
      <c r="M16" s="35">
        <f t="shared" si="12"/>
        <v>17.615866029370167</v>
      </c>
      <c r="N16" s="23">
        <f t="shared" si="9"/>
        <v>240</v>
      </c>
      <c r="O16" s="29">
        <f t="shared" si="10"/>
        <v>72</v>
      </c>
      <c r="P16" s="26">
        <f t="shared" si="14"/>
        <v>89.615866029370167</v>
      </c>
      <c r="Q16">
        <v>150</v>
      </c>
      <c r="R16" s="25">
        <v>15</v>
      </c>
      <c r="S16" s="24">
        <f t="shared" si="3"/>
        <v>7</v>
      </c>
      <c r="T16" s="24">
        <f t="shared" ref="T16" si="23">$T$2-S16</f>
        <v>65</v>
      </c>
      <c r="U16" s="17">
        <f t="shared" si="5"/>
        <v>76.453584809453716</v>
      </c>
      <c r="V16" s="17">
        <f t="shared" si="6"/>
        <v>1.762100192074584</v>
      </c>
      <c r="W16" s="26">
        <f t="shared" si="2"/>
        <v>0.44854866508813984</v>
      </c>
      <c r="X16" s="26">
        <f t="shared" si="7"/>
        <v>6.2491473077053854</v>
      </c>
      <c r="Z16" t="str">
        <f t="shared" ref="Z16:AJ16" si="24">A2</f>
        <v>תקופת
חזרה</v>
      </c>
      <c r="AA16">
        <f t="shared" si="24"/>
        <v>10</v>
      </c>
      <c r="AB16">
        <f t="shared" si="24"/>
        <v>15</v>
      </c>
      <c r="AC16">
        <f t="shared" si="24"/>
        <v>20</v>
      </c>
      <c r="AD16">
        <f t="shared" si="24"/>
        <v>30</v>
      </c>
      <c r="AE16">
        <f t="shared" si="24"/>
        <v>45</v>
      </c>
      <c r="AF16">
        <f t="shared" si="24"/>
        <v>60</v>
      </c>
      <c r="AG16">
        <f t="shared" si="24"/>
        <v>90</v>
      </c>
      <c r="AH16">
        <f t="shared" si="24"/>
        <v>120</v>
      </c>
      <c r="AI16">
        <f t="shared" si="24"/>
        <v>180</v>
      </c>
      <c r="AJ16">
        <f t="shared" si="24"/>
        <v>240</v>
      </c>
    </row>
    <row r="17" spans="1:36" x14ac:dyDescent="0.2">
      <c r="A17">
        <f t="shared" ref="A17:A27" si="25">A3</f>
        <v>1000</v>
      </c>
      <c r="B17">
        <f t="shared" ref="B17:I17" si="26">IF(B3&lt;=C17,(C17+A3)/2,B3)</f>
        <v>259</v>
      </c>
      <c r="C17">
        <f t="shared" si="26"/>
        <v>219.3</v>
      </c>
      <c r="D17">
        <f t="shared" si="26"/>
        <v>196.1</v>
      </c>
      <c r="E17">
        <f t="shared" si="26"/>
        <v>152.69999999999999</v>
      </c>
      <c r="F17">
        <f t="shared" si="26"/>
        <v>120.4</v>
      </c>
      <c r="G17">
        <f t="shared" si="26"/>
        <v>95.8</v>
      </c>
      <c r="H17">
        <f t="shared" si="26"/>
        <v>66.099999999999994</v>
      </c>
      <c r="I17">
        <f t="shared" si="26"/>
        <v>51.9</v>
      </c>
      <c r="J17">
        <f>IF(J3&lt;=K17,(K17+I3)/2,J3)</f>
        <v>38.65</v>
      </c>
      <c r="K17">
        <f>K3</f>
        <v>25.4</v>
      </c>
      <c r="M17" s="35">
        <f t="shared" si="12"/>
        <v>-30.91776857958493</v>
      </c>
      <c r="N17" s="23">
        <f t="shared" si="9"/>
        <v>1440</v>
      </c>
      <c r="O17" s="29">
        <f t="shared" si="10"/>
        <v>195.11999999999998</v>
      </c>
      <c r="P17" s="26">
        <f t="shared" si="14"/>
        <v>164.20223142041505</v>
      </c>
      <c r="Q17">
        <v>160</v>
      </c>
      <c r="R17" s="25">
        <v>16</v>
      </c>
      <c r="S17" s="24">
        <f t="shared" si="3"/>
        <v>8</v>
      </c>
      <c r="T17" s="24">
        <f t="shared" ref="T17" si="27">$T$2+S17</f>
        <v>80</v>
      </c>
      <c r="U17" s="17">
        <f t="shared" si="5"/>
        <v>78.139532188413042</v>
      </c>
      <c r="V17" s="17">
        <f t="shared" si="6"/>
        <v>1.6859473789593267</v>
      </c>
      <c r="W17" s="26">
        <f t="shared" si="2"/>
        <v>0.45381212120494752</v>
      </c>
      <c r="X17" s="26">
        <f t="shared" si="7"/>
        <v>6.7029594289103329</v>
      </c>
      <c r="Z17">
        <f t="shared" ref="Z17:Z27" si="28">A3</f>
        <v>1000</v>
      </c>
      <c r="AA17">
        <f t="shared" ref="AA17:AA27" si="29">B3</f>
        <v>259</v>
      </c>
      <c r="AB17">
        <f t="shared" ref="AB17:AJ17" si="30">IF(C3&gt;AA17,AA17*AA$16/AB$16+1,C3)</f>
        <v>219.3</v>
      </c>
      <c r="AC17">
        <f t="shared" si="30"/>
        <v>196.1</v>
      </c>
      <c r="AD17">
        <f t="shared" si="30"/>
        <v>152.69999999999999</v>
      </c>
      <c r="AE17">
        <f t="shared" si="30"/>
        <v>120.4</v>
      </c>
      <c r="AF17">
        <f t="shared" si="30"/>
        <v>95.8</v>
      </c>
      <c r="AG17">
        <f t="shared" si="30"/>
        <v>66.099999999999994</v>
      </c>
      <c r="AH17">
        <f t="shared" si="30"/>
        <v>51.9</v>
      </c>
      <c r="AI17">
        <f t="shared" si="30"/>
        <v>24.9</v>
      </c>
      <c r="AJ17">
        <f t="shared" si="30"/>
        <v>19.675000000000001</v>
      </c>
    </row>
    <row r="18" spans="1:36" x14ac:dyDescent="0.2">
      <c r="A18">
        <f t="shared" si="25"/>
        <v>500</v>
      </c>
      <c r="B18">
        <f t="shared" ref="B18:J18" si="31">IF(B4&lt;=C18,(C18+A4)/2,B4)</f>
        <v>228.7</v>
      </c>
      <c r="C18">
        <f t="shared" si="31"/>
        <v>193.1</v>
      </c>
      <c r="D18">
        <f t="shared" si="31"/>
        <v>172.4</v>
      </c>
      <c r="E18">
        <f t="shared" si="31"/>
        <v>134.5</v>
      </c>
      <c r="F18">
        <f t="shared" si="31"/>
        <v>105.3</v>
      </c>
      <c r="G18">
        <f t="shared" si="31"/>
        <v>83.4</v>
      </c>
      <c r="H18">
        <f t="shared" si="31"/>
        <v>57.9</v>
      </c>
      <c r="I18">
        <f t="shared" si="31"/>
        <v>45.8</v>
      </c>
      <c r="J18">
        <f t="shared" si="31"/>
        <v>23.3</v>
      </c>
      <c r="K18">
        <f t="shared" ref="K18:K27" si="32">K4</f>
        <v>23</v>
      </c>
      <c r="M18" s="42"/>
      <c r="N18" s="23"/>
      <c r="O18" s="43"/>
      <c r="P18" s="26"/>
      <c r="Q18">
        <v>170</v>
      </c>
      <c r="R18" s="25">
        <v>17</v>
      </c>
      <c r="S18" s="24">
        <f t="shared" si="3"/>
        <v>8</v>
      </c>
      <c r="T18" s="24">
        <f t="shared" ref="T18" si="33">$T$2-S18</f>
        <v>64</v>
      </c>
      <c r="U18" s="17">
        <f t="shared" si="5"/>
        <v>79.757086040182884</v>
      </c>
      <c r="V18" s="17">
        <f t="shared" si="6"/>
        <v>1.6175538517698413</v>
      </c>
      <c r="W18" s="26">
        <f t="shared" si="2"/>
        <v>0.45923343607367428</v>
      </c>
      <c r="X18" s="26">
        <f t="shared" si="7"/>
        <v>7.1621928649840072</v>
      </c>
      <c r="Z18">
        <f t="shared" si="28"/>
        <v>500</v>
      </c>
      <c r="AA18">
        <f t="shared" si="29"/>
        <v>228.7</v>
      </c>
      <c r="AB18">
        <f t="shared" ref="AB18:AB27" si="34">IF(OR(C4&gt;AA18,C4&gt;=AB17),AA18*AA$16/AB$16+1,C4)</f>
        <v>193.1</v>
      </c>
      <c r="AC18">
        <f t="shared" ref="AC18:AC27" si="35">IF(OR(D4&gt;AB18,D4&gt;=AC17),AB18*AB$16/AC$16+1,D4)</f>
        <v>172.4</v>
      </c>
      <c r="AD18">
        <f t="shared" ref="AD18:AD27" si="36">IF(OR(E4&gt;AC18,E4&gt;=AD17),AC18*AC$16/AD$16+1,E4)</f>
        <v>134.5</v>
      </c>
      <c r="AE18">
        <f t="shared" ref="AE18:AE27" si="37">IF(OR(F4&gt;AD18,F4&gt;=AE17),AD18*AD$16/AE$16+1,F4)</f>
        <v>105.3</v>
      </c>
      <c r="AF18">
        <f t="shared" ref="AF18:AF27" si="38">IF(OR(G4&gt;AE18,G4&gt;=AF17),AE18*AE$16/AF$16+1,G4)</f>
        <v>83.4</v>
      </c>
      <c r="AG18">
        <f t="shared" ref="AG18:AG27" si="39">IF(OR(H4&gt;AF18,H4&gt;=AG17),AF18*AF$16/AG$16+1,H4)</f>
        <v>57.9</v>
      </c>
      <c r="AH18">
        <f t="shared" ref="AH18:AH27" si="40">IF(OR(I4&gt;AG18,I4&gt;=AH17),AG18*AG$16/AH$16+1,I4)</f>
        <v>45.8</v>
      </c>
      <c r="AI18">
        <f t="shared" ref="AI18:AI27" si="41">IF(OR(J4&gt;AH18,J4&gt;=AI17),AH18*AH$16/AI$16+1,J4)</f>
        <v>23.3</v>
      </c>
      <c r="AJ18">
        <f t="shared" ref="AJ18:AJ27" si="42">IF(OR(K4&gt;AI18,K4&gt;=AJ17),AI18*AI$16/AJ$16+1,K4)</f>
        <v>18.475000000000001</v>
      </c>
    </row>
    <row r="19" spans="1:36" x14ac:dyDescent="0.2">
      <c r="A19">
        <f t="shared" si="25"/>
        <v>200</v>
      </c>
      <c r="B19">
        <f t="shared" ref="B19:J19" si="43">IF(B5&lt;=C19,(C19+A5)/2,B5)</f>
        <v>192.7</v>
      </c>
      <c r="C19">
        <f t="shared" si="43"/>
        <v>162.1</v>
      </c>
      <c r="D19">
        <f t="shared" si="43"/>
        <v>144.30000000000001</v>
      </c>
      <c r="E19">
        <f t="shared" si="43"/>
        <v>113</v>
      </c>
      <c r="F19">
        <f t="shared" si="43"/>
        <v>87.7</v>
      </c>
      <c r="G19">
        <f t="shared" si="43"/>
        <v>69</v>
      </c>
      <c r="H19">
        <f t="shared" si="43"/>
        <v>48.4</v>
      </c>
      <c r="I19">
        <f t="shared" si="43"/>
        <v>38.700000000000003</v>
      </c>
      <c r="J19">
        <f t="shared" si="43"/>
        <v>21.1</v>
      </c>
      <c r="K19">
        <f t="shared" si="32"/>
        <v>20.100000000000001</v>
      </c>
      <c r="Q19">
        <v>180</v>
      </c>
      <c r="R19" s="25">
        <v>18</v>
      </c>
      <c r="S19" s="24">
        <f t="shared" si="3"/>
        <v>9</v>
      </c>
      <c r="T19" s="24">
        <f t="shared" ref="T19" si="44">$T$2+S19</f>
        <v>81</v>
      </c>
      <c r="U19" s="17">
        <f t="shared" si="5"/>
        <v>81.312812066635502</v>
      </c>
      <c r="V19" s="17">
        <f t="shared" si="6"/>
        <v>1.5557260264526178</v>
      </c>
      <c r="W19" s="26">
        <f t="shared" si="2"/>
        <v>0.46482033216642549</v>
      </c>
      <c r="X19" s="26">
        <f t="shared" si="7"/>
        <v>7.6270131971504327</v>
      </c>
      <c r="Z19">
        <f t="shared" si="28"/>
        <v>200</v>
      </c>
      <c r="AA19">
        <f t="shared" si="29"/>
        <v>192.7</v>
      </c>
      <c r="AB19">
        <f t="shared" si="34"/>
        <v>162.1</v>
      </c>
      <c r="AC19">
        <f t="shared" si="35"/>
        <v>144.30000000000001</v>
      </c>
      <c r="AD19">
        <f t="shared" si="36"/>
        <v>113</v>
      </c>
      <c r="AE19">
        <f t="shared" si="37"/>
        <v>87.7</v>
      </c>
      <c r="AF19">
        <f t="shared" si="38"/>
        <v>69</v>
      </c>
      <c r="AG19">
        <f t="shared" si="39"/>
        <v>48.4</v>
      </c>
      <c r="AH19">
        <f t="shared" si="40"/>
        <v>38.700000000000003</v>
      </c>
      <c r="AI19">
        <f t="shared" si="41"/>
        <v>21.1</v>
      </c>
      <c r="AJ19">
        <f t="shared" si="42"/>
        <v>16.825000000000003</v>
      </c>
    </row>
    <row r="20" spans="1:36" x14ac:dyDescent="0.2">
      <c r="A20">
        <f t="shared" si="25"/>
        <v>100</v>
      </c>
      <c r="B20">
        <f t="shared" ref="B20:J20" si="45">IF(B6&lt;=C20,(C20+A6)/2,B6)</f>
        <v>168.4</v>
      </c>
      <c r="C20">
        <f t="shared" si="45"/>
        <v>141.1</v>
      </c>
      <c r="D20">
        <f t="shared" si="45"/>
        <v>125.2</v>
      </c>
      <c r="E20">
        <f t="shared" si="45"/>
        <v>98.3</v>
      </c>
      <c r="F20">
        <f t="shared" si="45"/>
        <v>75.8</v>
      </c>
      <c r="G20">
        <f t="shared" si="45"/>
        <v>59.5</v>
      </c>
      <c r="H20">
        <f t="shared" si="45"/>
        <v>42.1</v>
      </c>
      <c r="I20">
        <f t="shared" si="45"/>
        <v>33.799999999999997</v>
      </c>
      <c r="J20">
        <f t="shared" si="45"/>
        <v>19.5</v>
      </c>
      <c r="K20">
        <f t="shared" si="32"/>
        <v>18</v>
      </c>
      <c r="N20" t="s">
        <v>83</v>
      </c>
      <c r="O20" s="17">
        <f>X301</f>
        <v>0</v>
      </c>
      <c r="Q20">
        <v>190</v>
      </c>
      <c r="R20" s="25">
        <v>19</v>
      </c>
      <c r="S20" s="24">
        <f t="shared" si="3"/>
        <v>9</v>
      </c>
      <c r="T20" s="24">
        <f t="shared" ref="T20" si="46">$T$2-S20</f>
        <v>63</v>
      </c>
      <c r="U20" s="17">
        <f t="shared" si="5"/>
        <v>82.812321243645698</v>
      </c>
      <c r="V20" s="17">
        <f t="shared" si="6"/>
        <v>1.4995091770101965</v>
      </c>
      <c r="W20" s="26">
        <f t="shared" si="2"/>
        <v>0.47058106139442657</v>
      </c>
      <c r="X20" s="26">
        <f t="shared" si="7"/>
        <v>8.0975942585448593</v>
      </c>
      <c r="Z20">
        <f t="shared" si="28"/>
        <v>100</v>
      </c>
      <c r="AA20">
        <f t="shared" si="29"/>
        <v>168.4</v>
      </c>
      <c r="AB20">
        <f t="shared" si="34"/>
        <v>141.1</v>
      </c>
      <c r="AC20">
        <f t="shared" si="35"/>
        <v>125.2</v>
      </c>
      <c r="AD20">
        <f t="shared" si="36"/>
        <v>98.3</v>
      </c>
      <c r="AE20">
        <f t="shared" si="37"/>
        <v>75.8</v>
      </c>
      <c r="AF20">
        <f t="shared" si="38"/>
        <v>59.5</v>
      </c>
      <c r="AG20">
        <f t="shared" si="39"/>
        <v>42.1</v>
      </c>
      <c r="AH20">
        <f t="shared" si="40"/>
        <v>33.799999999999997</v>
      </c>
      <c r="AI20">
        <f t="shared" si="41"/>
        <v>19.5</v>
      </c>
      <c r="AJ20">
        <f t="shared" si="42"/>
        <v>15.625</v>
      </c>
    </row>
    <row r="21" spans="1:36" x14ac:dyDescent="0.2">
      <c r="A21">
        <f t="shared" si="25"/>
        <v>50</v>
      </c>
      <c r="B21">
        <f t="shared" ref="B21:J21" si="47">IF(B7&lt;=C21,(C21+A7)/2,B7)</f>
        <v>146.19999999999999</v>
      </c>
      <c r="C21">
        <f t="shared" si="47"/>
        <v>121.9</v>
      </c>
      <c r="D21">
        <f t="shared" si="47"/>
        <v>107.8</v>
      </c>
      <c r="E21">
        <f t="shared" si="47"/>
        <v>84.8</v>
      </c>
      <c r="F21">
        <f t="shared" si="47"/>
        <v>65.099999999999994</v>
      </c>
      <c r="G21">
        <f t="shared" si="47"/>
        <v>51</v>
      </c>
      <c r="H21">
        <f t="shared" si="47"/>
        <v>36.299999999999997</v>
      </c>
      <c r="I21">
        <f t="shared" si="47"/>
        <v>29.4</v>
      </c>
      <c r="J21">
        <f t="shared" si="47"/>
        <v>17.899999999999999</v>
      </c>
      <c r="K21">
        <f t="shared" si="32"/>
        <v>16.100000000000001</v>
      </c>
      <c r="P21" t="s">
        <v>94</v>
      </c>
      <c r="Q21">
        <v>200</v>
      </c>
      <c r="R21" s="25">
        <v>20</v>
      </c>
      <c r="S21" s="24">
        <f t="shared" si="3"/>
        <v>10</v>
      </c>
      <c r="T21" s="24">
        <f t="shared" ref="T21" si="48">$T$2+S21</f>
        <v>82</v>
      </c>
      <c r="U21" s="17">
        <f t="shared" si="5"/>
        <v>84.260450962320149</v>
      </c>
      <c r="V21" s="17">
        <f t="shared" si="6"/>
        <v>1.4481297186744513</v>
      </c>
      <c r="W21" s="26">
        <f t="shared" si="2"/>
        <v>0.47652445219955553</v>
      </c>
      <c r="X21" s="26">
        <f t="shared" si="7"/>
        <v>8.5741187107444148</v>
      </c>
      <c r="Z21">
        <f t="shared" si="28"/>
        <v>50</v>
      </c>
      <c r="AA21">
        <f t="shared" si="29"/>
        <v>146.19999999999999</v>
      </c>
      <c r="AB21">
        <f t="shared" si="34"/>
        <v>121.9</v>
      </c>
      <c r="AC21">
        <f t="shared" si="35"/>
        <v>107.8</v>
      </c>
      <c r="AD21">
        <f t="shared" si="36"/>
        <v>84.8</v>
      </c>
      <c r="AE21">
        <f t="shared" si="37"/>
        <v>65.099999999999994</v>
      </c>
      <c r="AF21">
        <f t="shared" si="38"/>
        <v>51</v>
      </c>
      <c r="AG21">
        <f t="shared" si="39"/>
        <v>36.299999999999997</v>
      </c>
      <c r="AH21">
        <f t="shared" si="40"/>
        <v>29.4</v>
      </c>
      <c r="AI21">
        <f t="shared" si="41"/>
        <v>17.899999999999999</v>
      </c>
      <c r="AJ21">
        <f t="shared" si="42"/>
        <v>14.424999999999999</v>
      </c>
    </row>
    <row r="22" spans="1:36" x14ac:dyDescent="0.2">
      <c r="A22">
        <f t="shared" si="25"/>
        <v>25</v>
      </c>
      <c r="B22">
        <f t="shared" ref="B22:J22" si="49">IF(B8&lt;=C22,(C22+A8)/2,B8)</f>
        <v>125.8</v>
      </c>
      <c r="C22">
        <f t="shared" si="49"/>
        <v>104.3</v>
      </c>
      <c r="D22">
        <f t="shared" si="49"/>
        <v>91.9</v>
      </c>
      <c r="E22">
        <f t="shared" si="49"/>
        <v>72.400000000000006</v>
      </c>
      <c r="F22">
        <f t="shared" si="49"/>
        <v>55.3</v>
      </c>
      <c r="G22">
        <f t="shared" si="49"/>
        <v>43.3</v>
      </c>
      <c r="H22">
        <f t="shared" si="49"/>
        <v>31.1</v>
      </c>
      <c r="I22">
        <f t="shared" si="49"/>
        <v>25.3</v>
      </c>
      <c r="J22">
        <f t="shared" si="49"/>
        <v>16.3</v>
      </c>
      <c r="K22">
        <f t="shared" si="32"/>
        <v>14.2</v>
      </c>
      <c r="N22" s="32" t="s">
        <v>92</v>
      </c>
      <c r="O22" s="32" t="s">
        <v>93</v>
      </c>
      <c r="P22" s="32" t="s">
        <v>90</v>
      </c>
      <c r="Q22">
        <v>210</v>
      </c>
      <c r="R22" s="25">
        <v>21</v>
      </c>
      <c r="S22" s="24">
        <f t="shared" si="3"/>
        <v>10</v>
      </c>
      <c r="T22" s="24">
        <f t="shared" ref="T22" si="50">$T$2-S22</f>
        <v>62</v>
      </c>
      <c r="U22" s="17">
        <f t="shared" si="5"/>
        <v>85.661404561088062</v>
      </c>
      <c r="V22" s="17">
        <f t="shared" si="6"/>
        <v>1.4009535987679129</v>
      </c>
      <c r="W22" s="26">
        <f t="shared" si="2"/>
        <v>0.48265996183206994</v>
      </c>
      <c r="X22" s="26">
        <f t="shared" si="7"/>
        <v>9.0567786725764847</v>
      </c>
      <c r="Z22">
        <f t="shared" si="28"/>
        <v>25</v>
      </c>
      <c r="AA22">
        <f t="shared" si="29"/>
        <v>125.8</v>
      </c>
      <c r="AB22">
        <f t="shared" si="34"/>
        <v>104.3</v>
      </c>
      <c r="AC22">
        <f t="shared" si="35"/>
        <v>91.9</v>
      </c>
      <c r="AD22">
        <f t="shared" si="36"/>
        <v>72.400000000000006</v>
      </c>
      <c r="AE22">
        <f t="shared" si="37"/>
        <v>55.3</v>
      </c>
      <c r="AF22">
        <f t="shared" si="38"/>
        <v>43.3</v>
      </c>
      <c r="AG22">
        <f t="shared" si="39"/>
        <v>31.1</v>
      </c>
      <c r="AH22">
        <f t="shared" si="40"/>
        <v>25.3</v>
      </c>
      <c r="AI22">
        <f t="shared" si="41"/>
        <v>16.3</v>
      </c>
      <c r="AJ22">
        <f t="shared" si="42"/>
        <v>14.2</v>
      </c>
    </row>
    <row r="23" spans="1:36" x14ac:dyDescent="0.2">
      <c r="A23">
        <f t="shared" si="25"/>
        <v>20</v>
      </c>
      <c r="B23">
        <f t="shared" ref="B23:J23" si="51">IF(B9&lt;=C23,(C23+A9)/2,B9)</f>
        <v>119.6</v>
      </c>
      <c r="C23">
        <f t="shared" si="51"/>
        <v>99</v>
      </c>
      <c r="D23">
        <f t="shared" si="51"/>
        <v>87.1</v>
      </c>
      <c r="E23">
        <f t="shared" si="51"/>
        <v>68.599999999999994</v>
      </c>
      <c r="F23">
        <f t="shared" si="51"/>
        <v>52.3</v>
      </c>
      <c r="G23">
        <f t="shared" si="51"/>
        <v>41</v>
      </c>
      <c r="H23">
        <f t="shared" si="51"/>
        <v>29.5</v>
      </c>
      <c r="I23">
        <f t="shared" si="51"/>
        <v>24.1</v>
      </c>
      <c r="J23">
        <f t="shared" si="51"/>
        <v>15.8</v>
      </c>
      <c r="K23">
        <f t="shared" si="32"/>
        <v>13.6</v>
      </c>
      <c r="N23" s="34" cm="1">
        <f t="array" ref="N23" xml:space="preserve"> SLOPE(LN(O7:O17),LN(N7:N17))</f>
        <v>0.33797304629889574</v>
      </c>
      <c r="O23" s="26" cm="1">
        <f t="array" ref="O23" xml:space="preserve"> EXP(INTERCEPT(LN(O7:O17),LN(N7:N17)))</f>
        <v>14.058457162142767</v>
      </c>
      <c r="P23" s="31" t="s">
        <v>91</v>
      </c>
      <c r="Q23">
        <v>220</v>
      </c>
      <c r="R23" s="25">
        <v>22</v>
      </c>
      <c r="S23" s="24">
        <f t="shared" si="3"/>
        <v>11</v>
      </c>
      <c r="T23" s="24">
        <f t="shared" ref="T23" si="52">$T$2+S23</f>
        <v>83</v>
      </c>
      <c r="U23" s="17">
        <f t="shared" si="5"/>
        <v>87.018860314268849</v>
      </c>
      <c r="V23" s="17">
        <f t="shared" si="6"/>
        <v>1.3574557531807869</v>
      </c>
      <c r="W23" s="26">
        <f t="shared" si="2"/>
        <v>0.48899773449974759</v>
      </c>
      <c r="X23" s="26">
        <f t="shared" si="7"/>
        <v>9.5457764070762323</v>
      </c>
      <c r="Z23">
        <f t="shared" si="28"/>
        <v>20</v>
      </c>
      <c r="AA23">
        <f t="shared" si="29"/>
        <v>119.6</v>
      </c>
      <c r="AB23">
        <f t="shared" si="34"/>
        <v>99</v>
      </c>
      <c r="AC23">
        <f t="shared" si="35"/>
        <v>87.1</v>
      </c>
      <c r="AD23">
        <f t="shared" si="36"/>
        <v>68.599999999999994</v>
      </c>
      <c r="AE23">
        <f t="shared" si="37"/>
        <v>52.3</v>
      </c>
      <c r="AF23">
        <f t="shared" si="38"/>
        <v>41</v>
      </c>
      <c r="AG23">
        <f t="shared" si="39"/>
        <v>29.5</v>
      </c>
      <c r="AH23">
        <f t="shared" si="40"/>
        <v>24.1</v>
      </c>
      <c r="AI23">
        <f t="shared" si="41"/>
        <v>15.8</v>
      </c>
      <c r="AJ23">
        <f t="shared" si="42"/>
        <v>13.6</v>
      </c>
    </row>
    <row r="24" spans="1:36" x14ac:dyDescent="0.2">
      <c r="A24">
        <f t="shared" si="25"/>
        <v>10</v>
      </c>
      <c r="B24">
        <f t="shared" ref="B24:J24" si="53">IF(B10&lt;=C24,(C24+A10)/2,B10)</f>
        <v>101.3</v>
      </c>
      <c r="C24">
        <f t="shared" si="53"/>
        <v>83.2</v>
      </c>
      <c r="D24">
        <f t="shared" si="53"/>
        <v>72.8</v>
      </c>
      <c r="E24">
        <f t="shared" si="53"/>
        <v>57.4</v>
      </c>
      <c r="F24">
        <f t="shared" si="53"/>
        <v>43.6</v>
      </c>
      <c r="G24">
        <f t="shared" si="53"/>
        <v>34.299999999999997</v>
      </c>
      <c r="H24">
        <f t="shared" si="53"/>
        <v>24.9</v>
      </c>
      <c r="I24">
        <f t="shared" si="53"/>
        <v>20.399999999999999</v>
      </c>
      <c r="J24">
        <f t="shared" si="53"/>
        <v>14.1</v>
      </c>
      <c r="K24">
        <f t="shared" si="32"/>
        <v>11.9</v>
      </c>
      <c r="N24" s="34"/>
      <c r="O24" s="26"/>
      <c r="Q24">
        <v>230</v>
      </c>
      <c r="R24" s="25">
        <v>23</v>
      </c>
      <c r="S24" s="24">
        <f t="shared" si="3"/>
        <v>11</v>
      </c>
      <c r="T24" s="24">
        <f t="shared" ref="T24" si="54">$T$2-S24</f>
        <v>61</v>
      </c>
      <c r="U24" s="17">
        <f t="shared" si="5"/>
        <v>88.336057634777973</v>
      </c>
      <c r="V24" s="17">
        <f t="shared" si="6"/>
        <v>1.3171973205091234</v>
      </c>
      <c r="W24" s="26">
        <f t="shared" si="2"/>
        <v>0.49554866618072424</v>
      </c>
      <c r="X24" s="26">
        <f t="shared" si="7"/>
        <v>10.041325073256957</v>
      </c>
      <c r="Z24">
        <f t="shared" si="28"/>
        <v>10</v>
      </c>
      <c r="AA24">
        <f t="shared" si="29"/>
        <v>101.3</v>
      </c>
      <c r="AB24">
        <f t="shared" si="34"/>
        <v>83.2</v>
      </c>
      <c r="AC24">
        <f t="shared" si="35"/>
        <v>72.8</v>
      </c>
      <c r="AD24">
        <f t="shared" si="36"/>
        <v>57.4</v>
      </c>
      <c r="AE24">
        <f t="shared" si="37"/>
        <v>43.6</v>
      </c>
      <c r="AF24">
        <f t="shared" si="38"/>
        <v>34.299999999999997</v>
      </c>
      <c r="AG24">
        <f t="shared" si="39"/>
        <v>24.9</v>
      </c>
      <c r="AH24">
        <f t="shared" si="40"/>
        <v>20.399999999999999</v>
      </c>
      <c r="AI24">
        <f t="shared" si="41"/>
        <v>14.1</v>
      </c>
      <c r="AJ24">
        <f t="shared" si="42"/>
        <v>11.9</v>
      </c>
    </row>
    <row r="25" spans="1:36" x14ac:dyDescent="0.2">
      <c r="A25">
        <f t="shared" si="25"/>
        <v>5</v>
      </c>
      <c r="B25">
        <f t="shared" ref="B25:J25" si="55">IF(B11&lt;=C25,(C25+A11)/2,B11)</f>
        <v>84</v>
      </c>
      <c r="C25">
        <f t="shared" si="55"/>
        <v>68.3</v>
      </c>
      <c r="D25">
        <f t="shared" si="55"/>
        <v>59.3</v>
      </c>
      <c r="E25">
        <f t="shared" si="55"/>
        <v>46.8</v>
      </c>
      <c r="F25">
        <f t="shared" si="55"/>
        <v>35.5</v>
      </c>
      <c r="G25">
        <f t="shared" si="55"/>
        <v>28.1</v>
      </c>
      <c r="H25">
        <f t="shared" si="55"/>
        <v>20.6</v>
      </c>
      <c r="I25">
        <f t="shared" si="55"/>
        <v>16.899999999999999</v>
      </c>
      <c r="J25">
        <f t="shared" si="55"/>
        <v>12.3</v>
      </c>
      <c r="K25">
        <f t="shared" si="32"/>
        <v>10.1</v>
      </c>
      <c r="M25" s="27"/>
      <c r="N25" s="17"/>
      <c r="O25" s="26"/>
      <c r="P25" s="26"/>
      <c r="Q25">
        <v>240</v>
      </c>
      <c r="R25" s="25">
        <v>24</v>
      </c>
      <c r="S25" s="24">
        <f t="shared" si="3"/>
        <v>12</v>
      </c>
      <c r="T25" s="24">
        <f t="shared" ref="T25" si="56">$T$2+S25</f>
        <v>84</v>
      </c>
      <c r="U25" s="17">
        <f t="shared" si="5"/>
        <v>89.615866029370167</v>
      </c>
      <c r="V25" s="17">
        <f t="shared" si="6"/>
        <v>1.2798083945921945</v>
      </c>
      <c r="W25" s="26">
        <f t="shared" si="2"/>
        <v>0.50232447701534966</v>
      </c>
      <c r="X25" s="26">
        <f t="shared" si="7"/>
        <v>10.543649550272306</v>
      </c>
      <c r="Z25">
        <f t="shared" si="28"/>
        <v>5</v>
      </c>
      <c r="AA25">
        <f t="shared" si="29"/>
        <v>84</v>
      </c>
      <c r="AB25">
        <f t="shared" si="34"/>
        <v>68.3</v>
      </c>
      <c r="AC25">
        <f t="shared" si="35"/>
        <v>59.3</v>
      </c>
      <c r="AD25">
        <f t="shared" si="36"/>
        <v>46.8</v>
      </c>
      <c r="AE25">
        <f t="shared" si="37"/>
        <v>35.5</v>
      </c>
      <c r="AF25">
        <f t="shared" si="38"/>
        <v>28.1</v>
      </c>
      <c r="AG25">
        <f t="shared" si="39"/>
        <v>20.6</v>
      </c>
      <c r="AH25">
        <f t="shared" si="40"/>
        <v>16.899999999999999</v>
      </c>
      <c r="AI25">
        <f t="shared" si="41"/>
        <v>12.3</v>
      </c>
      <c r="AJ25">
        <f t="shared" si="42"/>
        <v>10.1</v>
      </c>
    </row>
    <row r="26" spans="1:36" x14ac:dyDescent="0.2">
      <c r="A26">
        <f t="shared" si="25"/>
        <v>2</v>
      </c>
      <c r="B26">
        <f t="shared" ref="B26:J26" si="57">IF(B12&lt;=C26,(C26+A12)/2,B12)</f>
        <v>61.3</v>
      </c>
      <c r="C26">
        <f t="shared" si="57"/>
        <v>48.7</v>
      </c>
      <c r="D26">
        <f t="shared" si="57"/>
        <v>41.7</v>
      </c>
      <c r="E26">
        <f t="shared" si="57"/>
        <v>32.700000000000003</v>
      </c>
      <c r="F26">
        <f t="shared" si="57"/>
        <v>25</v>
      </c>
      <c r="G26">
        <f t="shared" si="57"/>
        <v>20.2</v>
      </c>
      <c r="H26">
        <f t="shared" si="57"/>
        <v>15.1</v>
      </c>
      <c r="I26">
        <f t="shared" si="57"/>
        <v>12.3</v>
      </c>
      <c r="J26">
        <f t="shared" si="57"/>
        <v>9.6</v>
      </c>
      <c r="K26">
        <f t="shared" si="32"/>
        <v>7.6</v>
      </c>
      <c r="M26" s="27"/>
      <c r="N26" s="17"/>
      <c r="O26" s="26"/>
      <c r="P26" s="26"/>
      <c r="Q26">
        <v>250</v>
      </c>
      <c r="R26" s="25">
        <v>25</v>
      </c>
      <c r="S26" s="24">
        <f t="shared" si="3"/>
        <v>12</v>
      </c>
      <c r="T26" s="24">
        <f t="shared" ref="T26" si="58">$T$2-S26</f>
        <v>60</v>
      </c>
      <c r="U26" s="17">
        <f t="shared" si="5"/>
        <v>90.860840825795989</v>
      </c>
      <c r="V26" s="17">
        <f t="shared" si="6"/>
        <v>1.2449747964258222</v>
      </c>
      <c r="W26" s="26">
        <f t="shared" si="2"/>
        <v>0.50933779234452459</v>
      </c>
      <c r="X26" s="26">
        <f t="shared" si="7"/>
        <v>11.052987342616831</v>
      </c>
      <c r="Z26">
        <f t="shared" si="28"/>
        <v>2</v>
      </c>
      <c r="AA26">
        <f t="shared" si="29"/>
        <v>61.3</v>
      </c>
      <c r="AB26">
        <f t="shared" si="34"/>
        <v>48.7</v>
      </c>
      <c r="AC26">
        <f t="shared" si="35"/>
        <v>41.7</v>
      </c>
      <c r="AD26">
        <f t="shared" si="36"/>
        <v>32.700000000000003</v>
      </c>
      <c r="AE26">
        <f t="shared" si="37"/>
        <v>25</v>
      </c>
      <c r="AF26">
        <f t="shared" si="38"/>
        <v>20.2</v>
      </c>
      <c r="AG26">
        <f t="shared" si="39"/>
        <v>15.1</v>
      </c>
      <c r="AH26">
        <f t="shared" si="40"/>
        <v>12.3</v>
      </c>
      <c r="AI26">
        <f t="shared" si="41"/>
        <v>9.6</v>
      </c>
      <c r="AJ26">
        <f t="shared" si="42"/>
        <v>7.6</v>
      </c>
    </row>
    <row r="27" spans="1:36" x14ac:dyDescent="0.2">
      <c r="A27">
        <f t="shared" si="25"/>
        <v>1.01</v>
      </c>
      <c r="B27">
        <f t="shared" ref="B27:J27" si="59">IF(B13&lt;=C27,(C27+A13)/2,B13)</f>
        <v>33.200000000000003</v>
      </c>
      <c r="C27">
        <f t="shared" si="59"/>
        <v>24.5</v>
      </c>
      <c r="D27">
        <f t="shared" si="59"/>
        <v>19.899999999999999</v>
      </c>
      <c r="E27">
        <f t="shared" si="59"/>
        <v>15.2</v>
      </c>
      <c r="F27">
        <f t="shared" si="59"/>
        <v>12.3</v>
      </c>
      <c r="G27">
        <f t="shared" si="59"/>
        <v>11</v>
      </c>
      <c r="H27">
        <f t="shared" si="59"/>
        <v>8.5</v>
      </c>
      <c r="I27">
        <f t="shared" si="59"/>
        <v>6.6</v>
      </c>
      <c r="J27">
        <f t="shared" si="59"/>
        <v>5</v>
      </c>
      <c r="K27">
        <f t="shared" si="32"/>
        <v>4.0999999999999996</v>
      </c>
      <c r="N27" s="17"/>
      <c r="O27" s="26"/>
      <c r="P27" s="26"/>
      <c r="Q27">
        <v>260</v>
      </c>
      <c r="R27" s="25">
        <v>26</v>
      </c>
      <c r="S27" s="24">
        <f t="shared" si="3"/>
        <v>13</v>
      </c>
      <c r="T27" s="24">
        <f t="shared" ref="T27" si="60">$T$2+S27</f>
        <v>85</v>
      </c>
      <c r="U27" s="17">
        <f t="shared" si="5"/>
        <v>92.073268632518278</v>
      </c>
      <c r="V27" s="17">
        <f t="shared" si="6"/>
        <v>1.2124278067222889</v>
      </c>
      <c r="W27" s="26">
        <f t="shared" si="2"/>
        <v>0.51660223363234081</v>
      </c>
      <c r="X27" s="26">
        <f t="shared" si="7"/>
        <v>11.569589576249172</v>
      </c>
      <c r="Z27">
        <f t="shared" si="28"/>
        <v>1.01</v>
      </c>
      <c r="AA27">
        <f t="shared" si="29"/>
        <v>33.200000000000003</v>
      </c>
      <c r="AB27">
        <f t="shared" si="34"/>
        <v>24.5</v>
      </c>
      <c r="AC27">
        <f t="shared" si="35"/>
        <v>19.899999999999999</v>
      </c>
      <c r="AD27">
        <f t="shared" si="36"/>
        <v>15.2</v>
      </c>
      <c r="AE27">
        <f t="shared" si="37"/>
        <v>12.3</v>
      </c>
      <c r="AF27">
        <f t="shared" si="38"/>
        <v>11</v>
      </c>
      <c r="AG27">
        <f t="shared" si="39"/>
        <v>8.5</v>
      </c>
      <c r="AH27">
        <f t="shared" si="40"/>
        <v>6.6</v>
      </c>
      <c r="AI27">
        <f t="shared" si="41"/>
        <v>5</v>
      </c>
      <c r="AJ27">
        <f t="shared" si="42"/>
        <v>4.0999999999999996</v>
      </c>
    </row>
    <row r="28" spans="1:36" x14ac:dyDescent="0.2">
      <c r="Q28">
        <v>270</v>
      </c>
      <c r="R28" s="25">
        <v>27</v>
      </c>
      <c r="S28" s="24">
        <f t="shared" si="3"/>
        <v>13</v>
      </c>
      <c r="T28" s="24">
        <f t="shared" ref="T28" si="61">$T$2-S28</f>
        <v>59</v>
      </c>
      <c r="U28" s="17">
        <f t="shared" si="5"/>
        <v>93.255204741493301</v>
      </c>
      <c r="V28" s="17">
        <f t="shared" si="6"/>
        <v>1.1819361089750231</v>
      </c>
      <c r="W28" s="26">
        <f t="shared" si="2"/>
        <v>0.52413252072733485</v>
      </c>
      <c r="X28" s="26">
        <f t="shared" si="7"/>
        <v>12.093722096976506</v>
      </c>
    </row>
    <row r="29" spans="1:36" x14ac:dyDescent="0.2">
      <c r="A29" s="69" t="s">
        <v>76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Q29">
        <v>280</v>
      </c>
      <c r="R29" s="25">
        <v>28</v>
      </c>
      <c r="S29" s="24">
        <f t="shared" si="3"/>
        <v>14</v>
      </c>
      <c r="T29" s="24">
        <f t="shared" ref="T29" si="62">$T$2+S29</f>
        <v>86</v>
      </c>
      <c r="U29" s="17">
        <f t="shared" si="5"/>
        <v>94.408504144994865</v>
      </c>
      <c r="V29" s="17">
        <f t="shared" si="6"/>
        <v>1.1532994035015633</v>
      </c>
      <c r="W29" s="26">
        <f t="shared" si="2"/>
        <v>0.53194458715870496</v>
      </c>
      <c r="X29" s="26">
        <f t="shared" si="7"/>
        <v>12.625666684135211</v>
      </c>
    </row>
    <row r="30" spans="1:36" x14ac:dyDescent="0.2">
      <c r="A30" t="str">
        <f t="shared" ref="A30:K30" si="63">A2</f>
        <v>תקופת
חזרה</v>
      </c>
      <c r="B30">
        <f t="shared" si="63"/>
        <v>10</v>
      </c>
      <c r="C30">
        <f t="shared" si="63"/>
        <v>15</v>
      </c>
      <c r="D30">
        <f t="shared" si="63"/>
        <v>20</v>
      </c>
      <c r="E30">
        <f t="shared" si="63"/>
        <v>30</v>
      </c>
      <c r="F30">
        <f t="shared" si="63"/>
        <v>45</v>
      </c>
      <c r="G30">
        <f t="shared" si="63"/>
        <v>60</v>
      </c>
      <c r="H30">
        <f t="shared" si="63"/>
        <v>90</v>
      </c>
      <c r="I30">
        <f t="shared" si="63"/>
        <v>120</v>
      </c>
      <c r="J30">
        <f t="shared" si="63"/>
        <v>180</v>
      </c>
      <c r="K30">
        <f t="shared" si="63"/>
        <v>240</v>
      </c>
      <c r="L30">
        <v>1440</v>
      </c>
      <c r="Q30">
        <v>290</v>
      </c>
      <c r="R30" s="25">
        <v>29</v>
      </c>
      <c r="S30" s="24">
        <f t="shared" si="3"/>
        <v>14</v>
      </c>
      <c r="T30" s="24">
        <f t="shared" ref="T30" si="64">$T$2-S30</f>
        <v>58</v>
      </c>
      <c r="U30" s="17">
        <f t="shared" si="5"/>
        <v>95.534847444052005</v>
      </c>
      <c r="V30" s="17">
        <f t="shared" si="6"/>
        <v>1.1263432990571403</v>
      </c>
      <c r="W30" s="26">
        <f t="shared" si="2"/>
        <v>0.54005571047164835</v>
      </c>
      <c r="X30" s="26">
        <f t="shared" si="7"/>
        <v>13.16572239460686</v>
      </c>
    </row>
    <row r="31" spans="1:36" x14ac:dyDescent="0.2">
      <c r="A31">
        <f t="shared" ref="A31:A40" si="65">A3</f>
        <v>1000</v>
      </c>
      <c r="B31" s="17">
        <f>B17/60*B$2</f>
        <v>43.166666666666664</v>
      </c>
      <c r="C31" s="17">
        <f t="shared" ref="C31:K31" si="66">C17/60*C$2</f>
        <v>54.825000000000003</v>
      </c>
      <c r="D31" s="17">
        <f t="shared" si="66"/>
        <v>65.36666666666666</v>
      </c>
      <c r="E31" s="17">
        <f t="shared" si="66"/>
        <v>76.349999999999994</v>
      </c>
      <c r="F31" s="17">
        <f t="shared" si="66"/>
        <v>90.300000000000011</v>
      </c>
      <c r="G31" s="17">
        <f>G17/60*G$2</f>
        <v>95.8</v>
      </c>
      <c r="H31" s="17">
        <f t="shared" si="66"/>
        <v>99.149999999999991</v>
      </c>
      <c r="I31" s="17">
        <f t="shared" si="66"/>
        <v>103.8</v>
      </c>
      <c r="J31" s="17">
        <f t="shared" si="66"/>
        <v>115.95</v>
      </c>
      <c r="K31" s="17">
        <f t="shared" si="66"/>
        <v>101.6</v>
      </c>
      <c r="L31">
        <f>'עוצמות גשם'!P3</f>
        <v>300.83999999999997</v>
      </c>
      <c r="Q31">
        <v>300</v>
      </c>
      <c r="R31" s="25">
        <v>30</v>
      </c>
      <c r="S31" s="24">
        <f t="shared" si="3"/>
        <v>15</v>
      </c>
      <c r="T31" s="24">
        <f t="shared" ref="T31" si="67">$T$2+S31</f>
        <v>87</v>
      </c>
      <c r="U31" s="17">
        <f t="shared" si="5"/>
        <v>96.635762635565314</v>
      </c>
      <c r="V31" s="17">
        <f t="shared" si="6"/>
        <v>1.1009151915133089</v>
      </c>
      <c r="W31" s="26">
        <f t="shared" si="2"/>
        <v>0.54848465996167306</v>
      </c>
      <c r="X31" s="26">
        <f t="shared" si="7"/>
        <v>13.714207054568533</v>
      </c>
    </row>
    <row r="32" spans="1:36" x14ac:dyDescent="0.2">
      <c r="A32">
        <f t="shared" si="65"/>
        <v>500</v>
      </c>
      <c r="B32" s="17">
        <f t="shared" ref="B32:K32" si="68">B18/60*B$2</f>
        <v>38.116666666666667</v>
      </c>
      <c r="C32" s="17">
        <f t="shared" si="68"/>
        <v>48.274999999999999</v>
      </c>
      <c r="D32" s="17">
        <f t="shared" si="68"/>
        <v>57.466666666666669</v>
      </c>
      <c r="E32" s="17">
        <f t="shared" si="68"/>
        <v>67.25</v>
      </c>
      <c r="F32" s="17">
        <f t="shared" si="68"/>
        <v>78.974999999999994</v>
      </c>
      <c r="G32" s="17">
        <f t="shared" si="68"/>
        <v>83.4</v>
      </c>
      <c r="H32" s="17">
        <f t="shared" si="68"/>
        <v>86.85</v>
      </c>
      <c r="I32" s="17">
        <f t="shared" si="68"/>
        <v>91.6</v>
      </c>
      <c r="J32" s="17">
        <f t="shared" si="68"/>
        <v>69.900000000000006</v>
      </c>
      <c r="K32" s="17">
        <f t="shared" si="68"/>
        <v>92</v>
      </c>
      <c r="L32">
        <f>'עוצמות גשם'!P4</f>
        <v>265.44</v>
      </c>
      <c r="Q32">
        <v>310</v>
      </c>
      <c r="R32" s="25">
        <v>31</v>
      </c>
      <c r="S32" s="24">
        <f t="shared" si="3"/>
        <v>15</v>
      </c>
      <c r="T32" s="24">
        <f t="shared" ref="T32" si="69">$T$2-S32</f>
        <v>57</v>
      </c>
      <c r="U32" s="17">
        <f t="shared" si="5"/>
        <v>97.712643548136683</v>
      </c>
      <c r="V32" s="17">
        <f t="shared" si="6"/>
        <v>1.0768809125713688</v>
      </c>
      <c r="W32" s="26">
        <f t="shared" si="2"/>
        <v>0.55725186460861664</v>
      </c>
      <c r="X32" s="26">
        <f t="shared" si="7"/>
        <v>14.271458919177149</v>
      </c>
    </row>
    <row r="33" spans="1:24" x14ac:dyDescent="0.2">
      <c r="A33">
        <f t="shared" si="65"/>
        <v>200</v>
      </c>
      <c r="B33" s="17">
        <f t="shared" ref="B33:K33" si="70">B19/60*B$2</f>
        <v>32.116666666666667</v>
      </c>
      <c r="C33" s="17">
        <f t="shared" si="70"/>
        <v>40.524999999999999</v>
      </c>
      <c r="D33" s="17">
        <f t="shared" si="70"/>
        <v>48.100000000000009</v>
      </c>
      <c r="E33" s="17">
        <f t="shared" si="70"/>
        <v>56.5</v>
      </c>
      <c r="F33" s="17">
        <f t="shared" si="70"/>
        <v>65.775000000000006</v>
      </c>
      <c r="G33" s="17">
        <f t="shared" si="70"/>
        <v>69</v>
      </c>
      <c r="H33" s="17">
        <f t="shared" si="70"/>
        <v>72.599999999999994</v>
      </c>
      <c r="I33" s="17">
        <f t="shared" si="70"/>
        <v>77.400000000000006</v>
      </c>
      <c r="J33" s="17">
        <f t="shared" si="70"/>
        <v>63.300000000000004</v>
      </c>
      <c r="K33" s="17">
        <f t="shared" si="70"/>
        <v>80.400000000000006</v>
      </c>
      <c r="L33">
        <f>'עוצמות גשם'!P5</f>
        <v>223.56</v>
      </c>
      <c r="Q33">
        <v>320</v>
      </c>
      <c r="R33" s="25">
        <v>32</v>
      </c>
      <c r="S33" s="24">
        <f t="shared" si="3"/>
        <v>16</v>
      </c>
      <c r="T33" s="24">
        <f t="shared" ref="T33" si="71">$T$2+S33</f>
        <v>88</v>
      </c>
      <c r="U33" s="17">
        <f t="shared" si="5"/>
        <v>98.766765532750838</v>
      </c>
      <c r="V33" s="17">
        <f t="shared" si="6"/>
        <v>1.0541219846141558</v>
      </c>
      <c r="W33" s="26">
        <f t="shared" si="2"/>
        <v>0.56637960453954861</v>
      </c>
      <c r="X33" s="26">
        <f t="shared" si="7"/>
        <v>14.837838523716698</v>
      </c>
    </row>
    <row r="34" spans="1:24" x14ac:dyDescent="0.2">
      <c r="A34">
        <f t="shared" si="65"/>
        <v>100</v>
      </c>
      <c r="B34" s="17">
        <f t="shared" ref="B34:K34" si="72">B20/60*B$2</f>
        <v>28.066666666666666</v>
      </c>
      <c r="C34" s="17">
        <f t="shared" si="72"/>
        <v>35.274999999999999</v>
      </c>
      <c r="D34" s="17">
        <f t="shared" si="72"/>
        <v>41.733333333333334</v>
      </c>
      <c r="E34" s="17">
        <f t="shared" si="72"/>
        <v>49.15</v>
      </c>
      <c r="F34" s="17">
        <f t="shared" si="72"/>
        <v>56.849999999999994</v>
      </c>
      <c r="G34" s="17">
        <f t="shared" si="72"/>
        <v>59.5</v>
      </c>
      <c r="H34" s="17">
        <f t="shared" si="72"/>
        <v>63.15</v>
      </c>
      <c r="I34" s="17">
        <f t="shared" si="72"/>
        <v>67.599999999999994</v>
      </c>
      <c r="J34" s="17">
        <f t="shared" si="72"/>
        <v>58.5</v>
      </c>
      <c r="K34" s="17">
        <f t="shared" si="72"/>
        <v>72</v>
      </c>
      <c r="L34">
        <f>'עוצמות גשם'!P6</f>
        <v>195.11999999999998</v>
      </c>
      <c r="Q34">
        <v>330</v>
      </c>
      <c r="R34" s="25">
        <v>33</v>
      </c>
      <c r="S34" s="24">
        <f t="shared" si="3"/>
        <v>16</v>
      </c>
      <c r="T34" s="24">
        <f t="shared" ref="T34" si="73">$T$2-S34</f>
        <v>56</v>
      </c>
      <c r="U34" s="17">
        <f t="shared" si="5"/>
        <v>99.799298889434155</v>
      </c>
      <c r="V34" s="17">
        <f t="shared" si="6"/>
        <v>1.0325333566833166</v>
      </c>
      <c r="W34" s="26">
        <f t="shared" si="2"/>
        <v>0.57589222999797585</v>
      </c>
      <c r="X34" s="26">
        <f t="shared" si="7"/>
        <v>15.413730753714674</v>
      </c>
    </row>
    <row r="35" spans="1:24" x14ac:dyDescent="0.2">
      <c r="A35">
        <f t="shared" si="65"/>
        <v>50</v>
      </c>
      <c r="B35" s="17">
        <f t="shared" ref="B35:K35" si="74">B21/60*B$2</f>
        <v>24.366666666666667</v>
      </c>
      <c r="C35" s="17">
        <f t="shared" si="74"/>
        <v>30.475000000000001</v>
      </c>
      <c r="D35" s="17">
        <f t="shared" si="74"/>
        <v>35.93333333333333</v>
      </c>
      <c r="E35" s="17">
        <f t="shared" si="74"/>
        <v>42.4</v>
      </c>
      <c r="F35" s="17">
        <f t="shared" si="74"/>
        <v>48.824999999999996</v>
      </c>
      <c r="G35" s="17">
        <f t="shared" si="74"/>
        <v>51</v>
      </c>
      <c r="H35" s="17">
        <f t="shared" si="74"/>
        <v>54.449999999999996</v>
      </c>
      <c r="I35" s="17">
        <f t="shared" si="74"/>
        <v>58.8</v>
      </c>
      <c r="J35" s="17">
        <f t="shared" si="74"/>
        <v>53.699999999999989</v>
      </c>
      <c r="K35" s="17">
        <f t="shared" si="74"/>
        <v>64.400000000000006</v>
      </c>
      <c r="L35">
        <f>'עוצמות גשם'!P7</f>
        <v>169.08</v>
      </c>
      <c r="Q35">
        <v>340</v>
      </c>
      <c r="R35" s="25">
        <v>34</v>
      </c>
      <c r="S35" s="24">
        <f t="shared" si="3"/>
        <v>17</v>
      </c>
      <c r="T35" s="24">
        <f t="shared" ref="T35" si="75">$T$2+S35</f>
        <v>89</v>
      </c>
      <c r="U35" s="17">
        <f t="shared" si="5"/>
        <v>100.81132041476795</v>
      </c>
      <c r="V35" s="17">
        <f t="shared" si="6"/>
        <v>1.0120215253337932</v>
      </c>
      <c r="W35" s="26">
        <f t="shared" ref="W35:W66" si="76">VLOOKUP(R35,$T$2:$V$301,3,FALSE)</f>
        <v>0.58581641259115713</v>
      </c>
      <c r="X35" s="26">
        <f t="shared" si="7"/>
        <v>15.999547166305831</v>
      </c>
    </row>
    <row r="36" spans="1:24" x14ac:dyDescent="0.2">
      <c r="A36">
        <f t="shared" si="65"/>
        <v>25</v>
      </c>
      <c r="B36" s="17">
        <f t="shared" ref="B36:K36" si="77">B22/60*B$2</f>
        <v>20.966666666666669</v>
      </c>
      <c r="C36" s="17">
        <f t="shared" si="77"/>
        <v>26.074999999999999</v>
      </c>
      <c r="D36" s="17">
        <f t="shared" si="77"/>
        <v>30.633333333333333</v>
      </c>
      <c r="E36" s="17">
        <f t="shared" si="77"/>
        <v>36.200000000000003</v>
      </c>
      <c r="F36" s="17">
        <f t="shared" si="77"/>
        <v>41.475000000000001</v>
      </c>
      <c r="G36" s="17">
        <f t="shared" si="77"/>
        <v>43.3</v>
      </c>
      <c r="H36" s="17">
        <f t="shared" si="77"/>
        <v>46.65</v>
      </c>
      <c r="I36" s="17">
        <f t="shared" si="77"/>
        <v>50.6</v>
      </c>
      <c r="J36" s="17">
        <f t="shared" si="77"/>
        <v>48.9</v>
      </c>
      <c r="K36" s="17">
        <f t="shared" si="77"/>
        <v>56.8</v>
      </c>
      <c r="L36">
        <f>'עוצמות גשם'!P8</f>
        <v>145.19999999999999</v>
      </c>
      <c r="Q36">
        <v>350</v>
      </c>
      <c r="R36" s="25">
        <v>35</v>
      </c>
      <c r="S36" s="24">
        <f t="shared" si="3"/>
        <v>17</v>
      </c>
      <c r="T36" s="24">
        <f t="shared" ref="T36" si="78">$T$2-S36</f>
        <v>55</v>
      </c>
      <c r="U36" s="17">
        <f t="shared" si="5"/>
        <v>101.80382338038793</v>
      </c>
      <c r="V36" s="17">
        <f t="shared" si="6"/>
        <v>0.99250296561997686</v>
      </c>
      <c r="W36" s="26">
        <f t="shared" si="76"/>
        <v>0.59618143456233952</v>
      </c>
      <c r="X36" s="26">
        <f t="shared" si="7"/>
        <v>16.595728600868171</v>
      </c>
    </row>
    <row r="37" spans="1:24" x14ac:dyDescent="0.2">
      <c r="A37">
        <f t="shared" si="65"/>
        <v>20</v>
      </c>
      <c r="B37" s="17">
        <f t="shared" ref="B37:K37" si="79">B23/60*B$2</f>
        <v>19.93333333333333</v>
      </c>
      <c r="C37" s="17">
        <f t="shared" si="79"/>
        <v>24.75</v>
      </c>
      <c r="D37" s="17">
        <f t="shared" si="79"/>
        <v>29.033333333333331</v>
      </c>
      <c r="E37" s="17">
        <f t="shared" si="79"/>
        <v>34.299999999999997</v>
      </c>
      <c r="F37" s="17">
        <f t="shared" si="79"/>
        <v>39.224999999999994</v>
      </c>
      <c r="G37" s="17">
        <f t="shared" si="79"/>
        <v>41</v>
      </c>
      <c r="H37" s="17">
        <f t="shared" si="79"/>
        <v>44.25</v>
      </c>
      <c r="I37" s="17">
        <f t="shared" si="79"/>
        <v>48.2</v>
      </c>
      <c r="J37" s="17">
        <f t="shared" si="79"/>
        <v>47.400000000000006</v>
      </c>
      <c r="K37" s="17">
        <f t="shared" si="79"/>
        <v>54.4</v>
      </c>
      <c r="L37">
        <f>'עוצמות גשם'!P9</f>
        <v>138</v>
      </c>
      <c r="Q37">
        <v>360</v>
      </c>
      <c r="R37" s="25">
        <v>36</v>
      </c>
      <c r="S37" s="24">
        <f t="shared" si="3"/>
        <v>18</v>
      </c>
      <c r="T37" s="24">
        <f t="shared" ref="T37" si="80">$T$2+S37</f>
        <v>90</v>
      </c>
      <c r="U37" s="17">
        <f t="shared" si="5"/>
        <v>102.77772619407756</v>
      </c>
      <c r="V37" s="17">
        <f t="shared" si="6"/>
        <v>0.97390281368963372</v>
      </c>
      <c r="W37" s="26">
        <f t="shared" si="76"/>
        <v>0.60701952304620477</v>
      </c>
      <c r="X37" s="26">
        <f t="shared" si="7"/>
        <v>17.202748123914375</v>
      </c>
    </row>
    <row r="38" spans="1:24" x14ac:dyDescent="0.2">
      <c r="A38">
        <f t="shared" si="65"/>
        <v>10</v>
      </c>
      <c r="B38" s="17">
        <f t="shared" ref="B38:K38" si="81">B24/60*B$2</f>
        <v>16.883333333333333</v>
      </c>
      <c r="C38" s="17">
        <f t="shared" si="81"/>
        <v>20.8</v>
      </c>
      <c r="D38" s="17">
        <f t="shared" si="81"/>
        <v>24.266666666666666</v>
      </c>
      <c r="E38" s="17">
        <f t="shared" si="81"/>
        <v>28.7</v>
      </c>
      <c r="F38" s="17">
        <f t="shared" si="81"/>
        <v>32.700000000000003</v>
      </c>
      <c r="G38" s="17">
        <f t="shared" si="81"/>
        <v>34.299999999999997</v>
      </c>
      <c r="H38" s="17">
        <f t="shared" si="81"/>
        <v>37.35</v>
      </c>
      <c r="I38" s="17">
        <f t="shared" si="81"/>
        <v>40.799999999999997</v>
      </c>
      <c r="J38" s="17">
        <f t="shared" si="81"/>
        <v>42.3</v>
      </c>
      <c r="K38" s="17">
        <f t="shared" si="81"/>
        <v>47.6</v>
      </c>
      <c r="L38">
        <f>'עוצמות גשם'!P10</f>
        <v>116.39999999999999</v>
      </c>
      <c r="Q38">
        <v>370</v>
      </c>
      <c r="R38" s="25">
        <v>37</v>
      </c>
      <c r="S38" s="24">
        <f t="shared" si="3"/>
        <v>18</v>
      </c>
      <c r="T38" s="24">
        <f t="shared" ref="T38" si="82">$T$2-S38</f>
        <v>54</v>
      </c>
      <c r="U38" s="17">
        <f t="shared" si="5"/>
        <v>103.73387994889239</v>
      </c>
      <c r="V38" s="17">
        <f t="shared" si="6"/>
        <v>0.95615375481483511</v>
      </c>
      <c r="W38" s="26">
        <f t="shared" si="76"/>
        <v>0.61836623777168143</v>
      </c>
      <c r="X38" s="26">
        <f t="shared" si="7"/>
        <v>17.821114361686057</v>
      </c>
    </row>
    <row r="39" spans="1:24" x14ac:dyDescent="0.2">
      <c r="A39">
        <f t="shared" si="65"/>
        <v>5</v>
      </c>
      <c r="B39" s="17">
        <f t="shared" ref="B39:K39" si="83">B25/60*B$2</f>
        <v>14</v>
      </c>
      <c r="C39" s="17">
        <f t="shared" si="83"/>
        <v>17.074999999999999</v>
      </c>
      <c r="D39" s="17">
        <f t="shared" si="83"/>
        <v>19.766666666666666</v>
      </c>
      <c r="E39" s="17">
        <f t="shared" si="83"/>
        <v>23.4</v>
      </c>
      <c r="F39" s="17">
        <f t="shared" si="83"/>
        <v>26.625</v>
      </c>
      <c r="G39" s="17">
        <f t="shared" si="83"/>
        <v>28.1</v>
      </c>
      <c r="H39" s="17">
        <f t="shared" si="83"/>
        <v>30.900000000000006</v>
      </c>
      <c r="I39" s="17">
        <f t="shared" si="83"/>
        <v>33.799999999999997</v>
      </c>
      <c r="J39" s="17">
        <f t="shared" si="83"/>
        <v>36.900000000000006</v>
      </c>
      <c r="K39" s="17">
        <f t="shared" si="83"/>
        <v>40.4</v>
      </c>
      <c r="L39">
        <f>'עוצמות גשם'!P11</f>
        <v>96</v>
      </c>
      <c r="Q39">
        <v>380</v>
      </c>
      <c r="R39" s="25">
        <v>38</v>
      </c>
      <c r="S39" s="24">
        <f t="shared" si="3"/>
        <v>19</v>
      </c>
      <c r="T39" s="24">
        <f t="shared" ref="T39" si="84">$T$2+S39</f>
        <v>91</v>
      </c>
      <c r="U39" s="17">
        <f t="shared" si="5"/>
        <v>104.67307502906753</v>
      </c>
      <c r="V39" s="17">
        <f t="shared" si="6"/>
        <v>0.9391950801751392</v>
      </c>
      <c r="W39" s="26">
        <f t="shared" si="76"/>
        <v>0.63026092255773847</v>
      </c>
      <c r="X39" s="26">
        <f t="shared" si="7"/>
        <v>18.451375284243795</v>
      </c>
    </row>
    <row r="40" spans="1:24" x14ac:dyDescent="0.2">
      <c r="A40">
        <f t="shared" si="65"/>
        <v>2</v>
      </c>
      <c r="B40" s="17">
        <f t="shared" ref="B40:K40" si="85">B26/60*B$2</f>
        <v>10.216666666666667</v>
      </c>
      <c r="C40" s="17">
        <f t="shared" si="85"/>
        <v>12.175000000000001</v>
      </c>
      <c r="D40" s="17">
        <f t="shared" si="85"/>
        <v>13.900000000000002</v>
      </c>
      <c r="E40" s="17">
        <f t="shared" si="85"/>
        <v>16.350000000000001</v>
      </c>
      <c r="F40" s="17">
        <f t="shared" si="85"/>
        <v>18.75</v>
      </c>
      <c r="G40" s="17">
        <f t="shared" si="85"/>
        <v>20.2</v>
      </c>
      <c r="H40" s="17">
        <f t="shared" si="85"/>
        <v>22.65</v>
      </c>
      <c r="I40" s="17">
        <f t="shared" si="85"/>
        <v>24.6</v>
      </c>
      <c r="J40" s="17">
        <f t="shared" si="85"/>
        <v>28.8</v>
      </c>
      <c r="K40" s="17">
        <f t="shared" si="85"/>
        <v>30.399999999999995</v>
      </c>
      <c r="L40">
        <f>'עוצמות גשם'!P12</f>
        <v>69.12</v>
      </c>
      <c r="Q40">
        <v>390</v>
      </c>
      <c r="R40" s="25">
        <v>39</v>
      </c>
      <c r="S40" s="24">
        <f t="shared" si="3"/>
        <v>19</v>
      </c>
      <c r="T40" s="24">
        <f t="shared" ref="T40" si="86">$T$2-S40</f>
        <v>53</v>
      </c>
      <c r="U40" s="17">
        <f t="shared" si="5"/>
        <v>105.5960469121097</v>
      </c>
      <c r="V40" s="17">
        <f t="shared" si="6"/>
        <v>0.92297188304216604</v>
      </c>
      <c r="W40" s="26">
        <f t="shared" si="76"/>
        <v>0.64274723332648875</v>
      </c>
      <c r="X40" s="26">
        <f t="shared" si="7"/>
        <v>19.094122517570284</v>
      </c>
    </row>
    <row r="41" spans="1:24" x14ac:dyDescent="0.2">
      <c r="A41">
        <v>1</v>
      </c>
      <c r="B41" s="17">
        <f t="shared" ref="B41:K41" si="87">B27/60*B$2</f>
        <v>5.5333333333333332</v>
      </c>
      <c r="C41" s="17">
        <f t="shared" si="87"/>
        <v>6.125</v>
      </c>
      <c r="D41" s="17">
        <f t="shared" si="87"/>
        <v>6.6333333333333329</v>
      </c>
      <c r="E41" s="17">
        <f t="shared" si="87"/>
        <v>7.5999999999999988</v>
      </c>
      <c r="F41" s="17">
        <f t="shared" si="87"/>
        <v>9.2250000000000014</v>
      </c>
      <c r="G41" s="17">
        <f t="shared" si="87"/>
        <v>11</v>
      </c>
      <c r="H41" s="17">
        <f t="shared" si="87"/>
        <v>12.75</v>
      </c>
      <c r="I41" s="17">
        <f t="shared" si="87"/>
        <v>13.2</v>
      </c>
      <c r="J41" s="17">
        <f t="shared" si="87"/>
        <v>15</v>
      </c>
      <c r="K41" s="17">
        <f t="shared" si="87"/>
        <v>16.399999999999999</v>
      </c>
      <c r="L41">
        <f>'עוצמות גשם'!P13</f>
        <v>35.76</v>
      </c>
      <c r="Q41">
        <v>400</v>
      </c>
      <c r="R41" s="25">
        <v>40</v>
      </c>
      <c r="S41" s="24">
        <f t="shared" si="3"/>
        <v>20</v>
      </c>
      <c r="T41" s="24">
        <f t="shared" ref="T41" si="88">$T$2+S41</f>
        <v>92</v>
      </c>
      <c r="U41" s="17">
        <f t="shared" si="5"/>
        <v>106.50348128285032</v>
      </c>
      <c r="V41" s="17">
        <f t="shared" si="6"/>
        <v>0.90743437074061717</v>
      </c>
      <c r="W41" s="26">
        <f t="shared" si="76"/>
        <v>0.65587375835957573</v>
      </c>
      <c r="X41" s="26">
        <f t="shared" si="7"/>
        <v>19.74999627592986</v>
      </c>
    </row>
    <row r="42" spans="1:24" x14ac:dyDescent="0.2">
      <c r="B42" s="17"/>
      <c r="C42" s="17"/>
      <c r="D42" s="17"/>
      <c r="E42" s="17"/>
      <c r="F42" s="17"/>
      <c r="G42" s="17"/>
      <c r="H42" s="17"/>
      <c r="I42" s="17"/>
      <c r="J42" s="17"/>
      <c r="K42" s="17"/>
      <c r="Q42">
        <v>410</v>
      </c>
      <c r="R42" s="25">
        <v>41</v>
      </c>
      <c r="S42" s="24">
        <f t="shared" ref="S42:S68" si="89">ROUNDDOWN(R42/2,0)</f>
        <v>20</v>
      </c>
      <c r="T42" s="24">
        <f t="shared" ref="T42" si="90">$T$2-S42</f>
        <v>52</v>
      </c>
      <c r="U42" s="17">
        <f t="shared" ref="U42:U68" si="91">$O$23*Q42^$N$23</f>
        <v>107.39601855610049</v>
      </c>
      <c r="V42" s="17">
        <f t="shared" ref="V42:V68" si="92">U42-U41</f>
        <v>0.89253727325016996</v>
      </c>
      <c r="W42" s="26">
        <f t="shared" si="76"/>
        <v>0.6696947503660482</v>
      </c>
      <c r="X42" s="26">
        <f t="shared" ref="X42:X68" si="93">X41+W42</f>
        <v>20.419691026295908</v>
      </c>
    </row>
    <row r="43" spans="1:24" x14ac:dyDescent="0.2">
      <c r="A43" s="69" t="s">
        <v>115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Q43">
        <v>420</v>
      </c>
      <c r="R43" s="25">
        <v>42</v>
      </c>
      <c r="S43" s="24">
        <f t="shared" si="89"/>
        <v>21</v>
      </c>
      <c r="T43" s="24">
        <f t="shared" ref="T43" si="94">$T$2+S43</f>
        <v>93</v>
      </c>
      <c r="U43" s="17">
        <f t="shared" si="91"/>
        <v>108.27425788896225</v>
      </c>
      <c r="V43" s="17">
        <f t="shared" si="92"/>
        <v>0.87823933286176725</v>
      </c>
      <c r="W43" s="26">
        <f t="shared" si="76"/>
        <v>0.68427099485738552</v>
      </c>
      <c r="X43" s="26">
        <f t="shared" si="93"/>
        <v>21.103962021153293</v>
      </c>
    </row>
    <row r="44" spans="1:24" x14ac:dyDescent="0.2">
      <c r="A44" t="str">
        <f>A30</f>
        <v>תקופת
חזרה</v>
      </c>
      <c r="B44">
        <f t="shared" ref="B44:L44" si="95">B30</f>
        <v>10</v>
      </c>
      <c r="C44">
        <f t="shared" si="95"/>
        <v>15</v>
      </c>
      <c r="D44">
        <f t="shared" si="95"/>
        <v>20</v>
      </c>
      <c r="E44">
        <f t="shared" si="95"/>
        <v>30</v>
      </c>
      <c r="F44">
        <f t="shared" si="95"/>
        <v>45</v>
      </c>
      <c r="G44">
        <f t="shared" si="95"/>
        <v>60</v>
      </c>
      <c r="H44">
        <f t="shared" si="95"/>
        <v>90</v>
      </c>
      <c r="I44">
        <f t="shared" si="95"/>
        <v>120</v>
      </c>
      <c r="J44">
        <f t="shared" si="95"/>
        <v>180</v>
      </c>
      <c r="K44">
        <f t="shared" si="95"/>
        <v>240</v>
      </c>
      <c r="L44">
        <f t="shared" si="95"/>
        <v>1440</v>
      </c>
      <c r="Q44">
        <v>430</v>
      </c>
      <c r="R44" s="25">
        <v>43</v>
      </c>
      <c r="S44" s="24">
        <f t="shared" si="89"/>
        <v>21</v>
      </c>
      <c r="T44" s="24">
        <f t="shared" ref="T44" si="96">$T$2-S44</f>
        <v>51</v>
      </c>
      <c r="U44" s="17">
        <f t="shared" si="91"/>
        <v>109.13876075108838</v>
      </c>
      <c r="V44" s="17">
        <f t="shared" si="92"/>
        <v>0.86450286212613037</v>
      </c>
      <c r="W44" s="26">
        <f t="shared" si="76"/>
        <v>0.69967084570876636</v>
      </c>
      <c r="X44" s="26">
        <f t="shared" si="93"/>
        <v>21.80363286686206</v>
      </c>
    </row>
    <row r="45" spans="1:24" x14ac:dyDescent="0.2">
      <c r="A45">
        <f t="shared" ref="A45:B55" si="97">A31</f>
        <v>1000</v>
      </c>
      <c r="B45" s="17">
        <f t="shared" si="97"/>
        <v>43.166666666666664</v>
      </c>
      <c r="C45" s="17">
        <f>IF(C31&lt;=B45,(B45+D31)/2,C31)</f>
        <v>54.825000000000003</v>
      </c>
      <c r="D45" s="17">
        <f t="shared" ref="D45:L45" si="98">IF(D31&lt;=C45,(C45+E31)/2,D31)</f>
        <v>65.36666666666666</v>
      </c>
      <c r="E45" s="17">
        <f t="shared" si="98"/>
        <v>76.349999999999994</v>
      </c>
      <c r="F45" s="17">
        <f t="shared" si="98"/>
        <v>90.300000000000011</v>
      </c>
      <c r="G45" s="17">
        <f t="shared" si="98"/>
        <v>95.8</v>
      </c>
      <c r="H45" s="17">
        <f t="shared" si="98"/>
        <v>99.149999999999991</v>
      </c>
      <c r="I45" s="17">
        <f t="shared" si="98"/>
        <v>103.8</v>
      </c>
      <c r="J45" s="17">
        <f t="shared" si="98"/>
        <v>115.95</v>
      </c>
      <c r="K45" s="17">
        <f>IF(K31&lt;=J45,J45+1,K31)</f>
        <v>116.95</v>
      </c>
      <c r="L45" s="17">
        <f t="shared" si="98"/>
        <v>300.83999999999997</v>
      </c>
      <c r="Q45">
        <v>440</v>
      </c>
      <c r="R45" s="25">
        <v>44</v>
      </c>
      <c r="S45" s="24">
        <f t="shared" si="89"/>
        <v>22</v>
      </c>
      <c r="T45" s="24">
        <f t="shared" ref="T45" si="99">$T$2+S45</f>
        <v>94</v>
      </c>
      <c r="U45" s="17">
        <f t="shared" si="91"/>
        <v>109.99005411067763</v>
      </c>
      <c r="V45" s="17">
        <f t="shared" si="92"/>
        <v>0.85129335958924912</v>
      </c>
      <c r="W45" s="26">
        <f t="shared" si="76"/>
        <v>0.71597146711592075</v>
      </c>
      <c r="X45" s="26">
        <f t="shared" si="93"/>
        <v>22.519604333977981</v>
      </c>
    </row>
    <row r="46" spans="1:24" x14ac:dyDescent="0.2">
      <c r="A46">
        <f t="shared" si="97"/>
        <v>500</v>
      </c>
      <c r="B46" s="17">
        <f t="shared" si="97"/>
        <v>38.116666666666667</v>
      </c>
      <c r="C46" s="17">
        <f t="shared" ref="C46:L46" si="100">IF(C32&lt;=B46,(B46+D32)/2,C32)</f>
        <v>48.274999999999999</v>
      </c>
      <c r="D46" s="17">
        <f t="shared" si="100"/>
        <v>57.466666666666669</v>
      </c>
      <c r="E46" s="17">
        <f t="shared" si="100"/>
        <v>67.25</v>
      </c>
      <c r="F46" s="17">
        <f t="shared" si="100"/>
        <v>78.974999999999994</v>
      </c>
      <c r="G46" s="17">
        <f t="shared" si="100"/>
        <v>83.4</v>
      </c>
      <c r="H46" s="17">
        <f t="shared" si="100"/>
        <v>86.85</v>
      </c>
      <c r="I46" s="17">
        <f t="shared" si="100"/>
        <v>91.6</v>
      </c>
      <c r="J46" s="17">
        <f t="shared" si="100"/>
        <v>91.8</v>
      </c>
      <c r="K46" s="17">
        <f t="shared" ref="K46:K55" si="101">IF(K32&lt;=J46,J46+1,K32)</f>
        <v>92</v>
      </c>
      <c r="L46" s="17">
        <f t="shared" si="100"/>
        <v>265.44</v>
      </c>
      <c r="Q46">
        <v>450</v>
      </c>
      <c r="R46" s="25">
        <v>45</v>
      </c>
      <c r="S46" s="24">
        <f t="shared" si="89"/>
        <v>22</v>
      </c>
      <c r="T46" s="24">
        <f t="shared" ref="T46" si="102">$T$2-S46</f>
        <v>50</v>
      </c>
      <c r="U46" s="17">
        <f t="shared" si="91"/>
        <v>110.82863328530402</v>
      </c>
      <c r="V46" s="17">
        <f t="shared" si="92"/>
        <v>0.83857917462638909</v>
      </c>
      <c r="W46" s="26">
        <f t="shared" si="76"/>
        <v>0.73326033211709785</v>
      </c>
      <c r="X46" s="26">
        <f t="shared" si="93"/>
        <v>23.252864666095078</v>
      </c>
    </row>
    <row r="47" spans="1:24" x14ac:dyDescent="0.2">
      <c r="A47">
        <f t="shared" si="97"/>
        <v>200</v>
      </c>
      <c r="B47" s="17">
        <f t="shared" si="97"/>
        <v>32.116666666666667</v>
      </c>
      <c r="C47" s="17">
        <f t="shared" ref="C47:L47" si="103">IF(C33&lt;=B47,(B47+D33)/2,C33)</f>
        <v>40.524999999999999</v>
      </c>
      <c r="D47" s="17">
        <f t="shared" si="103"/>
        <v>48.100000000000009</v>
      </c>
      <c r="E47" s="17">
        <f t="shared" si="103"/>
        <v>56.5</v>
      </c>
      <c r="F47" s="17">
        <f t="shared" si="103"/>
        <v>65.775000000000006</v>
      </c>
      <c r="G47" s="17">
        <f t="shared" si="103"/>
        <v>69</v>
      </c>
      <c r="H47" s="17">
        <f t="shared" si="103"/>
        <v>72.599999999999994</v>
      </c>
      <c r="I47" s="17">
        <f t="shared" si="103"/>
        <v>77.400000000000006</v>
      </c>
      <c r="J47" s="17">
        <f t="shared" si="103"/>
        <v>78.900000000000006</v>
      </c>
      <c r="K47" s="17">
        <f t="shared" si="101"/>
        <v>80.400000000000006</v>
      </c>
      <c r="L47" s="17">
        <f t="shared" si="103"/>
        <v>223.56</v>
      </c>
      <c r="Q47">
        <v>460</v>
      </c>
      <c r="R47" s="25">
        <v>46</v>
      </c>
      <c r="S47" s="24">
        <f t="shared" si="89"/>
        <v>23</v>
      </c>
      <c r="T47" s="24">
        <f t="shared" ref="T47" si="104">$T$2+S47</f>
        <v>95</v>
      </c>
      <c r="U47" s="17">
        <f t="shared" si="91"/>
        <v>111.65496449946019</v>
      </c>
      <c r="V47" s="17">
        <f t="shared" si="92"/>
        <v>0.82633121415616984</v>
      </c>
      <c r="W47" s="26">
        <f t="shared" si="76"/>
        <v>0.75163704241049345</v>
      </c>
      <c r="X47" s="26">
        <f t="shared" si="93"/>
        <v>24.004501708505572</v>
      </c>
    </row>
    <row r="48" spans="1:24" x14ac:dyDescent="0.2">
      <c r="A48">
        <f t="shared" si="97"/>
        <v>100</v>
      </c>
      <c r="B48" s="17">
        <f t="shared" si="97"/>
        <v>28.066666666666666</v>
      </c>
      <c r="C48" s="17">
        <f t="shared" ref="C48:L48" si="105">IF(C34&lt;=B48,(B48+D34)/2,C34)</f>
        <v>35.274999999999999</v>
      </c>
      <c r="D48" s="17">
        <f t="shared" si="105"/>
        <v>41.733333333333334</v>
      </c>
      <c r="E48" s="17">
        <f t="shared" si="105"/>
        <v>49.15</v>
      </c>
      <c r="F48" s="17">
        <f t="shared" si="105"/>
        <v>56.849999999999994</v>
      </c>
      <c r="G48" s="17">
        <f t="shared" si="105"/>
        <v>59.5</v>
      </c>
      <c r="H48" s="17">
        <f t="shared" si="105"/>
        <v>63.15</v>
      </c>
      <c r="I48" s="17">
        <f t="shared" si="105"/>
        <v>67.599999999999994</v>
      </c>
      <c r="J48" s="17">
        <f t="shared" si="105"/>
        <v>69.8</v>
      </c>
      <c r="K48" s="17">
        <f t="shared" si="101"/>
        <v>72</v>
      </c>
      <c r="L48" s="17">
        <f t="shared" si="105"/>
        <v>195.11999999999998</v>
      </c>
      <c r="Q48">
        <v>470</v>
      </c>
      <c r="R48" s="25">
        <v>47</v>
      </c>
      <c r="S48" s="24">
        <f t="shared" si="89"/>
        <v>23</v>
      </c>
      <c r="T48" s="24">
        <f t="shared" ref="T48" si="106">$T$2-S48</f>
        <v>49</v>
      </c>
      <c r="U48" s="17">
        <f t="shared" si="91"/>
        <v>112.46948718466975</v>
      </c>
      <c r="V48" s="17">
        <f t="shared" si="92"/>
        <v>0.81452268520955329</v>
      </c>
      <c r="W48" s="26">
        <f t="shared" si="76"/>
        <v>0.77121555371553541</v>
      </c>
      <c r="X48" s="26">
        <f t="shared" si="93"/>
        <v>24.775717262221107</v>
      </c>
    </row>
    <row r="49" spans="1:24" x14ac:dyDescent="0.2">
      <c r="A49">
        <f t="shared" si="97"/>
        <v>50</v>
      </c>
      <c r="B49" s="17">
        <f t="shared" si="97"/>
        <v>24.366666666666667</v>
      </c>
      <c r="C49" s="17">
        <f t="shared" ref="C49:L49" si="107">IF(C35&lt;=B49,(B49+D35)/2,C35)</f>
        <v>30.475000000000001</v>
      </c>
      <c r="D49" s="17">
        <f t="shared" si="107"/>
        <v>35.93333333333333</v>
      </c>
      <c r="E49" s="17">
        <f t="shared" si="107"/>
        <v>42.4</v>
      </c>
      <c r="F49" s="17">
        <f t="shared" si="107"/>
        <v>48.824999999999996</v>
      </c>
      <c r="G49" s="17">
        <f t="shared" si="107"/>
        <v>51</v>
      </c>
      <c r="H49" s="17">
        <f t="shared" si="107"/>
        <v>54.449999999999996</v>
      </c>
      <c r="I49" s="17">
        <f t="shared" si="107"/>
        <v>58.8</v>
      </c>
      <c r="J49" s="17">
        <f t="shared" si="107"/>
        <v>61.6</v>
      </c>
      <c r="K49" s="17">
        <f t="shared" si="101"/>
        <v>64.400000000000006</v>
      </c>
      <c r="L49" s="17">
        <f t="shared" si="107"/>
        <v>169.08</v>
      </c>
      <c r="Q49">
        <v>480</v>
      </c>
      <c r="R49" s="25">
        <v>48</v>
      </c>
      <c r="S49" s="24">
        <f t="shared" si="89"/>
        <v>24</v>
      </c>
      <c r="T49" s="24">
        <f t="shared" ref="T49" si="108">$T$2+S49</f>
        <v>96</v>
      </c>
      <c r="U49" s="17">
        <f t="shared" si="91"/>
        <v>113.27261605297535</v>
      </c>
      <c r="V49" s="17">
        <f t="shared" si="92"/>
        <v>0.80312886830560615</v>
      </c>
      <c r="W49" s="26">
        <f t="shared" si="76"/>
        <v>0.79212691738473495</v>
      </c>
      <c r="X49" s="26">
        <f t="shared" si="93"/>
        <v>25.567844179605842</v>
      </c>
    </row>
    <row r="50" spans="1:24" x14ac:dyDescent="0.2">
      <c r="A50">
        <f t="shared" si="97"/>
        <v>25</v>
      </c>
      <c r="B50" s="17">
        <f t="shared" si="97"/>
        <v>20.966666666666669</v>
      </c>
      <c r="C50" s="17">
        <f t="shared" ref="C50:L50" si="109">IF(C36&lt;=B50,(B50+D36)/2,C36)</f>
        <v>26.074999999999999</v>
      </c>
      <c r="D50" s="17">
        <f t="shared" si="109"/>
        <v>30.633333333333333</v>
      </c>
      <c r="E50" s="17">
        <f t="shared" si="109"/>
        <v>36.200000000000003</v>
      </c>
      <c r="F50" s="17">
        <f t="shared" si="109"/>
        <v>41.475000000000001</v>
      </c>
      <c r="G50" s="17">
        <f t="shared" si="109"/>
        <v>43.3</v>
      </c>
      <c r="H50" s="17">
        <f t="shared" si="109"/>
        <v>46.65</v>
      </c>
      <c r="I50" s="17">
        <f t="shared" si="109"/>
        <v>50.6</v>
      </c>
      <c r="J50" s="17">
        <f t="shared" si="109"/>
        <v>53.7</v>
      </c>
      <c r="K50" s="17">
        <f t="shared" si="101"/>
        <v>56.8</v>
      </c>
      <c r="L50" s="17">
        <f t="shared" si="109"/>
        <v>145.19999999999999</v>
      </c>
      <c r="Q50">
        <v>490</v>
      </c>
      <c r="R50" s="25">
        <v>49</v>
      </c>
      <c r="S50" s="24">
        <f t="shared" si="89"/>
        <v>24</v>
      </c>
      <c r="T50" s="24">
        <f t="shared" ref="T50" si="110">$T$2-S50</f>
        <v>48</v>
      </c>
      <c r="U50" s="17">
        <f t="shared" si="91"/>
        <v>114.06474297036009</v>
      </c>
      <c r="V50" s="17">
        <f t="shared" si="92"/>
        <v>0.79212691738473495</v>
      </c>
      <c r="W50" s="26">
        <f t="shared" si="76"/>
        <v>0.81452268520955329</v>
      </c>
      <c r="X50" s="26">
        <f t="shared" si="93"/>
        <v>26.382366864815396</v>
      </c>
    </row>
    <row r="51" spans="1:24" x14ac:dyDescent="0.2">
      <c r="A51">
        <f t="shared" si="97"/>
        <v>20</v>
      </c>
      <c r="B51" s="17">
        <f t="shared" si="97"/>
        <v>19.93333333333333</v>
      </c>
      <c r="C51" s="17">
        <f t="shared" ref="C51:L51" si="111">IF(C37&lt;=B51,(B51+D37)/2,C37)</f>
        <v>24.75</v>
      </c>
      <c r="D51" s="17">
        <f t="shared" si="111"/>
        <v>29.033333333333331</v>
      </c>
      <c r="E51" s="17">
        <f t="shared" si="111"/>
        <v>34.299999999999997</v>
      </c>
      <c r="F51" s="17">
        <f t="shared" si="111"/>
        <v>39.224999999999994</v>
      </c>
      <c r="G51" s="17">
        <f t="shared" si="111"/>
        <v>41</v>
      </c>
      <c r="H51" s="17">
        <f t="shared" si="111"/>
        <v>44.25</v>
      </c>
      <c r="I51" s="17">
        <f t="shared" si="111"/>
        <v>48.2</v>
      </c>
      <c r="J51" s="17">
        <f t="shared" si="111"/>
        <v>51.3</v>
      </c>
      <c r="K51" s="17">
        <f t="shared" si="101"/>
        <v>54.4</v>
      </c>
      <c r="L51" s="17">
        <f t="shared" si="111"/>
        <v>138</v>
      </c>
      <c r="Q51">
        <v>500</v>
      </c>
      <c r="R51" s="25">
        <v>50</v>
      </c>
      <c r="S51" s="24">
        <f t="shared" si="89"/>
        <v>25</v>
      </c>
      <c r="T51" s="24">
        <f t="shared" ref="T51" si="112">$T$2+S51</f>
        <v>97</v>
      </c>
      <c r="U51" s="17">
        <f t="shared" si="91"/>
        <v>114.84623865307337</v>
      </c>
      <c r="V51" s="17">
        <f t="shared" si="92"/>
        <v>0.78149568271328462</v>
      </c>
      <c r="W51" s="26">
        <f t="shared" si="76"/>
        <v>0.83857917462638909</v>
      </c>
      <c r="X51" s="26">
        <f t="shared" si="93"/>
        <v>27.220946039441785</v>
      </c>
    </row>
    <row r="52" spans="1:24" x14ac:dyDescent="0.2">
      <c r="A52">
        <f t="shared" si="97"/>
        <v>10</v>
      </c>
      <c r="B52" s="17">
        <f t="shared" si="97"/>
        <v>16.883333333333333</v>
      </c>
      <c r="C52" s="17">
        <f t="shared" ref="C52:L52" si="113">IF(C38&lt;=B52,(B52+D38)/2,C38)</f>
        <v>20.8</v>
      </c>
      <c r="D52" s="17">
        <f t="shared" si="113"/>
        <v>24.266666666666666</v>
      </c>
      <c r="E52" s="17">
        <f t="shared" si="113"/>
        <v>28.7</v>
      </c>
      <c r="F52" s="17">
        <f t="shared" si="113"/>
        <v>32.700000000000003</v>
      </c>
      <c r="G52" s="17">
        <f t="shared" si="113"/>
        <v>34.299999999999997</v>
      </c>
      <c r="H52" s="17">
        <f t="shared" si="113"/>
        <v>37.35</v>
      </c>
      <c r="I52" s="17">
        <f t="shared" si="113"/>
        <v>40.799999999999997</v>
      </c>
      <c r="J52" s="17">
        <f t="shared" si="113"/>
        <v>42.3</v>
      </c>
      <c r="K52" s="17">
        <f t="shared" si="101"/>
        <v>47.6</v>
      </c>
      <c r="L52" s="17">
        <f t="shared" si="113"/>
        <v>116.39999999999999</v>
      </c>
      <c r="Q52">
        <v>510</v>
      </c>
      <c r="R52" s="25">
        <v>51</v>
      </c>
      <c r="S52" s="24">
        <f t="shared" si="89"/>
        <v>25</v>
      </c>
      <c r="T52" s="24">
        <f t="shared" ref="T52" si="114">$T$2-S52</f>
        <v>47</v>
      </c>
      <c r="U52" s="17">
        <f t="shared" si="91"/>
        <v>115.61745420678891</v>
      </c>
      <c r="V52" s="17">
        <f t="shared" si="92"/>
        <v>0.77121555371553541</v>
      </c>
      <c r="W52" s="26">
        <f t="shared" si="76"/>
        <v>0.86450286212613037</v>
      </c>
      <c r="X52" s="26">
        <f t="shared" si="93"/>
        <v>28.085448901567915</v>
      </c>
    </row>
    <row r="53" spans="1:24" x14ac:dyDescent="0.2">
      <c r="A53">
        <f t="shared" si="97"/>
        <v>5</v>
      </c>
      <c r="B53" s="17">
        <f t="shared" si="97"/>
        <v>14</v>
      </c>
      <c r="C53" s="17">
        <f t="shared" ref="C53:L53" si="115">IF(C39&lt;=B53,(B53+D39)/2,C39)</f>
        <v>17.074999999999999</v>
      </c>
      <c r="D53" s="17">
        <f t="shared" si="115"/>
        <v>19.766666666666666</v>
      </c>
      <c r="E53" s="17">
        <f t="shared" si="115"/>
        <v>23.4</v>
      </c>
      <c r="F53" s="17">
        <f t="shared" si="115"/>
        <v>26.625</v>
      </c>
      <c r="G53" s="17">
        <f t="shared" si="115"/>
        <v>28.1</v>
      </c>
      <c r="H53" s="17">
        <f t="shared" si="115"/>
        <v>30.900000000000006</v>
      </c>
      <c r="I53" s="17">
        <f t="shared" si="115"/>
        <v>33.799999999999997</v>
      </c>
      <c r="J53" s="17">
        <f t="shared" si="115"/>
        <v>36.900000000000006</v>
      </c>
      <c r="K53" s="17">
        <f t="shared" si="101"/>
        <v>40.4</v>
      </c>
      <c r="L53" s="17">
        <f t="shared" si="115"/>
        <v>96</v>
      </c>
      <c r="Q53">
        <v>520</v>
      </c>
      <c r="R53" s="25">
        <v>52</v>
      </c>
      <c r="S53" s="24">
        <f t="shared" si="89"/>
        <v>26</v>
      </c>
      <c r="T53" s="24">
        <f t="shared" ref="T53" si="116">$T$2+S53</f>
        <v>98</v>
      </c>
      <c r="U53" s="17">
        <f t="shared" si="91"/>
        <v>116.3787225259379</v>
      </c>
      <c r="V53" s="17">
        <f t="shared" si="92"/>
        <v>0.7612683191489964</v>
      </c>
      <c r="W53" s="26">
        <f t="shared" si="76"/>
        <v>0.89253727325016996</v>
      </c>
      <c r="X53" s="26">
        <f t="shared" si="93"/>
        <v>28.977986174818085</v>
      </c>
    </row>
    <row r="54" spans="1:24" x14ac:dyDescent="0.2">
      <c r="A54">
        <f t="shared" si="97"/>
        <v>2</v>
      </c>
      <c r="B54" s="17">
        <f t="shared" si="97"/>
        <v>10.216666666666667</v>
      </c>
      <c r="C54" s="17">
        <f t="shared" ref="C54:L54" si="117">IF(C40&lt;=B54,(B54+D40)/2,C40)</f>
        <v>12.175000000000001</v>
      </c>
      <c r="D54" s="17">
        <f t="shared" si="117"/>
        <v>13.900000000000002</v>
      </c>
      <c r="E54" s="17">
        <f t="shared" si="117"/>
        <v>16.350000000000001</v>
      </c>
      <c r="F54" s="17">
        <f t="shared" si="117"/>
        <v>18.75</v>
      </c>
      <c r="G54" s="17">
        <f t="shared" si="117"/>
        <v>20.2</v>
      </c>
      <c r="H54" s="17">
        <f t="shared" si="117"/>
        <v>22.65</v>
      </c>
      <c r="I54" s="17">
        <f t="shared" si="117"/>
        <v>24.6</v>
      </c>
      <c r="J54" s="17">
        <f t="shared" si="117"/>
        <v>28.8</v>
      </c>
      <c r="K54" s="17">
        <f t="shared" si="101"/>
        <v>30.399999999999995</v>
      </c>
      <c r="L54" s="17">
        <f t="shared" si="117"/>
        <v>69.12</v>
      </c>
      <c r="Q54">
        <v>530</v>
      </c>
      <c r="R54" s="25">
        <v>53</v>
      </c>
      <c r="S54" s="24">
        <f t="shared" si="89"/>
        <v>26</v>
      </c>
      <c r="T54" s="24">
        <f t="shared" ref="T54" si="118">$T$2-S54</f>
        <v>46</v>
      </c>
      <c r="U54" s="17">
        <f t="shared" si="91"/>
        <v>117.1303595683484</v>
      </c>
      <c r="V54" s="17">
        <f t="shared" si="92"/>
        <v>0.75163704241049345</v>
      </c>
      <c r="W54" s="26">
        <f t="shared" si="76"/>
        <v>0.92297188304216604</v>
      </c>
      <c r="X54" s="26">
        <f t="shared" si="93"/>
        <v>29.900958057860251</v>
      </c>
    </row>
    <row r="55" spans="1:24" x14ac:dyDescent="0.2">
      <c r="A55">
        <f t="shared" si="97"/>
        <v>1</v>
      </c>
      <c r="B55" s="17">
        <f t="shared" si="97"/>
        <v>5.5333333333333332</v>
      </c>
      <c r="C55" s="17">
        <f t="shared" ref="C55:L55" si="119">IF(C41&lt;=B55,(B55+D41)/2,C41)</f>
        <v>6.125</v>
      </c>
      <c r="D55" s="17">
        <f t="shared" si="119"/>
        <v>6.6333333333333329</v>
      </c>
      <c r="E55" s="17">
        <f t="shared" si="119"/>
        <v>7.5999999999999988</v>
      </c>
      <c r="F55" s="17">
        <f t="shared" si="119"/>
        <v>9.2250000000000014</v>
      </c>
      <c r="G55" s="17">
        <f t="shared" si="119"/>
        <v>11</v>
      </c>
      <c r="H55" s="17">
        <f t="shared" si="119"/>
        <v>12.75</v>
      </c>
      <c r="I55" s="17">
        <f t="shared" si="119"/>
        <v>13.2</v>
      </c>
      <c r="J55" s="17">
        <f t="shared" si="119"/>
        <v>15</v>
      </c>
      <c r="K55" s="17">
        <f t="shared" si="101"/>
        <v>16.399999999999999</v>
      </c>
      <c r="L55" s="17">
        <f t="shared" si="119"/>
        <v>35.76</v>
      </c>
      <c r="Q55">
        <v>540</v>
      </c>
      <c r="R55" s="25">
        <v>54</v>
      </c>
      <c r="S55" s="24">
        <f t="shared" si="89"/>
        <v>27</v>
      </c>
      <c r="T55" s="24">
        <f t="shared" ref="T55" si="120">$T$2+S55</f>
        <v>99</v>
      </c>
      <c r="U55" s="17">
        <f t="shared" si="91"/>
        <v>117.87266551843432</v>
      </c>
      <c r="V55" s="17">
        <f t="shared" si="92"/>
        <v>0.74230595008592104</v>
      </c>
      <c r="W55" s="26">
        <f t="shared" si="76"/>
        <v>0.95615375481483511</v>
      </c>
      <c r="X55" s="26">
        <f t="shared" si="93"/>
        <v>30.857111812675086</v>
      </c>
    </row>
    <row r="56" spans="1:24" x14ac:dyDescent="0.2">
      <c r="Q56">
        <v>550</v>
      </c>
      <c r="R56" s="25">
        <v>55</v>
      </c>
      <c r="S56" s="24">
        <f t="shared" si="89"/>
        <v>27</v>
      </c>
      <c r="T56" s="24">
        <f t="shared" ref="T56" si="121">$T$2-S56</f>
        <v>45</v>
      </c>
      <c r="U56" s="17">
        <f t="shared" si="91"/>
        <v>118.60592585055142</v>
      </c>
      <c r="V56" s="17">
        <f t="shared" si="92"/>
        <v>0.73326033211709785</v>
      </c>
      <c r="W56" s="26">
        <f t="shared" si="76"/>
        <v>0.99250296561997686</v>
      </c>
      <c r="X56" s="26">
        <f t="shared" si="93"/>
        <v>31.849614778295063</v>
      </c>
    </row>
    <row r="57" spans="1:24" x14ac:dyDescent="0.2">
      <c r="A57" s="69" t="s">
        <v>116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Q57">
        <v>560</v>
      </c>
      <c r="R57" s="25">
        <v>56</v>
      </c>
      <c r="S57" s="24">
        <f t="shared" si="89"/>
        <v>28</v>
      </c>
      <c r="T57" s="24">
        <f t="shared" ref="T57" si="122">$T$2+S57</f>
        <v>100</v>
      </c>
      <c r="U57" s="17">
        <f t="shared" si="91"/>
        <v>119.33041230273862</v>
      </c>
      <c r="V57" s="17">
        <f t="shared" si="92"/>
        <v>0.72448645218720742</v>
      </c>
      <c r="W57" s="26">
        <f t="shared" si="76"/>
        <v>1.0325333566833166</v>
      </c>
      <c r="X57" s="26">
        <f t="shared" si="93"/>
        <v>32.88214813497838</v>
      </c>
    </row>
    <row r="58" spans="1:24" x14ac:dyDescent="0.2">
      <c r="A58" t="str">
        <f t="shared" ref="A58:A69" si="123">A30</f>
        <v>תקופת
חזרה</v>
      </c>
      <c r="B58">
        <f t="shared" ref="B58:L58" si="124">B30</f>
        <v>10</v>
      </c>
      <c r="C58">
        <f t="shared" si="124"/>
        <v>15</v>
      </c>
      <c r="D58">
        <f t="shared" si="124"/>
        <v>20</v>
      </c>
      <c r="E58">
        <f t="shared" si="124"/>
        <v>30</v>
      </c>
      <c r="F58">
        <f t="shared" si="124"/>
        <v>45</v>
      </c>
      <c r="G58">
        <f t="shared" si="124"/>
        <v>60</v>
      </c>
      <c r="H58">
        <f t="shared" si="124"/>
        <v>90</v>
      </c>
      <c r="I58">
        <f t="shared" si="124"/>
        <v>120</v>
      </c>
      <c r="J58">
        <f t="shared" si="124"/>
        <v>180</v>
      </c>
      <c r="K58">
        <f t="shared" si="124"/>
        <v>240</v>
      </c>
      <c r="L58">
        <f t="shared" si="124"/>
        <v>1440</v>
      </c>
      <c r="Q58">
        <v>570</v>
      </c>
      <c r="R58" s="25">
        <v>57</v>
      </c>
      <c r="S58" s="24">
        <f t="shared" si="89"/>
        <v>28</v>
      </c>
      <c r="T58" s="24">
        <f t="shared" ref="T58" si="125">$T$2-S58</f>
        <v>44</v>
      </c>
      <c r="U58" s="17">
        <f t="shared" si="91"/>
        <v>120.04638376985454</v>
      </c>
      <c r="V58" s="17">
        <f t="shared" si="92"/>
        <v>0.71597146711592075</v>
      </c>
      <c r="W58" s="26">
        <f t="shared" si="76"/>
        <v>1.0768809125713688</v>
      </c>
      <c r="X58" s="26">
        <f t="shared" si="93"/>
        <v>33.959029047549748</v>
      </c>
    </row>
    <row r="59" spans="1:24" x14ac:dyDescent="0.2">
      <c r="A59">
        <f t="shared" si="123"/>
        <v>1000</v>
      </c>
      <c r="B59" s="17">
        <f t="shared" ref="B59:B69" si="126">B31</f>
        <v>43.166666666666664</v>
      </c>
      <c r="C59" s="17">
        <f>IF(C45&lt;=B59,B59+1,C45)</f>
        <v>54.825000000000003</v>
      </c>
      <c r="D59" s="17">
        <f t="shared" ref="D59:L59" si="127">IF(D45&lt;=C59,C59+1,D45)</f>
        <v>65.36666666666666</v>
      </c>
      <c r="E59" s="17">
        <f t="shared" si="127"/>
        <v>76.349999999999994</v>
      </c>
      <c r="F59" s="17">
        <f t="shared" si="127"/>
        <v>90.300000000000011</v>
      </c>
      <c r="G59" s="17">
        <f t="shared" si="127"/>
        <v>95.8</v>
      </c>
      <c r="H59" s="17">
        <f t="shared" si="127"/>
        <v>99.149999999999991</v>
      </c>
      <c r="I59" s="17">
        <f>IF(I45&lt;=H59,H59+1,I45)</f>
        <v>103.8</v>
      </c>
      <c r="J59" s="17">
        <f t="shared" si="127"/>
        <v>115.95</v>
      </c>
      <c r="K59" s="17">
        <f t="shared" si="127"/>
        <v>116.95</v>
      </c>
      <c r="L59" s="17">
        <f t="shared" si="127"/>
        <v>300.83999999999997</v>
      </c>
      <c r="Q59">
        <v>580</v>
      </c>
      <c r="R59" s="25">
        <v>58</v>
      </c>
      <c r="S59" s="24">
        <f t="shared" si="89"/>
        <v>29</v>
      </c>
      <c r="T59" s="24">
        <f t="shared" ref="T59" si="128">$T$2+S59</f>
        <v>101</v>
      </c>
      <c r="U59" s="17">
        <f t="shared" si="91"/>
        <v>120.75408712407136</v>
      </c>
      <c r="V59" s="17">
        <f t="shared" si="92"/>
        <v>0.70770335421681807</v>
      </c>
      <c r="W59" s="26">
        <f t="shared" si="76"/>
        <v>1.1263432990571403</v>
      </c>
      <c r="X59" s="26">
        <f t="shared" si="93"/>
        <v>35.085372346606889</v>
      </c>
    </row>
    <row r="60" spans="1:24" x14ac:dyDescent="0.2">
      <c r="A60">
        <f t="shared" si="123"/>
        <v>500</v>
      </c>
      <c r="B60" s="17">
        <f t="shared" si="126"/>
        <v>38.116666666666667</v>
      </c>
      <c r="C60" s="17">
        <f t="shared" ref="C60:L60" si="129">IF(C46&lt;=B60,B60+1,C46)</f>
        <v>48.274999999999999</v>
      </c>
      <c r="D60" s="17">
        <f t="shared" si="129"/>
        <v>57.466666666666669</v>
      </c>
      <c r="E60" s="17">
        <f t="shared" si="129"/>
        <v>67.25</v>
      </c>
      <c r="F60" s="17">
        <f t="shared" si="129"/>
        <v>78.974999999999994</v>
      </c>
      <c r="G60" s="17">
        <f t="shared" si="129"/>
        <v>83.4</v>
      </c>
      <c r="H60" s="17">
        <f t="shared" si="129"/>
        <v>86.85</v>
      </c>
      <c r="I60" s="17">
        <f t="shared" si="129"/>
        <v>91.6</v>
      </c>
      <c r="J60" s="17">
        <f t="shared" si="129"/>
        <v>91.8</v>
      </c>
      <c r="K60" s="17">
        <f t="shared" si="129"/>
        <v>92</v>
      </c>
      <c r="L60" s="17">
        <f t="shared" si="129"/>
        <v>265.44</v>
      </c>
      <c r="Q60">
        <v>590</v>
      </c>
      <c r="R60" s="25">
        <v>59</v>
      </c>
      <c r="S60" s="24">
        <f t="shared" si="89"/>
        <v>29</v>
      </c>
      <c r="T60" s="24">
        <f t="shared" ref="T60" si="130">$T$2-S60</f>
        <v>43</v>
      </c>
      <c r="U60" s="17">
        <f t="shared" si="91"/>
        <v>121.45375796978013</v>
      </c>
      <c r="V60" s="17">
        <f t="shared" si="92"/>
        <v>0.69967084570876636</v>
      </c>
      <c r="W60" s="26">
        <f t="shared" si="76"/>
        <v>1.1819361089750231</v>
      </c>
      <c r="X60" s="26">
        <f t="shared" si="93"/>
        <v>36.267308455581912</v>
      </c>
    </row>
    <row r="61" spans="1:24" x14ac:dyDescent="0.2">
      <c r="A61">
        <f t="shared" si="123"/>
        <v>200</v>
      </c>
      <c r="B61" s="17">
        <f t="shared" si="126"/>
        <v>32.116666666666667</v>
      </c>
      <c r="C61" s="17">
        <f t="shared" ref="C61:L61" si="131">IF(C47&lt;=B61,B61+1,C47)</f>
        <v>40.524999999999999</v>
      </c>
      <c r="D61" s="17">
        <f t="shared" si="131"/>
        <v>48.100000000000009</v>
      </c>
      <c r="E61" s="17">
        <f t="shared" si="131"/>
        <v>56.5</v>
      </c>
      <c r="F61" s="17">
        <f t="shared" si="131"/>
        <v>65.775000000000006</v>
      </c>
      <c r="G61" s="17">
        <f t="shared" si="131"/>
        <v>69</v>
      </c>
      <c r="H61" s="17">
        <f t="shared" si="131"/>
        <v>72.599999999999994</v>
      </c>
      <c r="I61" s="17">
        <f t="shared" si="131"/>
        <v>77.400000000000006</v>
      </c>
      <c r="J61" s="17">
        <f t="shared" si="131"/>
        <v>78.900000000000006</v>
      </c>
      <c r="K61" s="17">
        <f t="shared" si="131"/>
        <v>80.400000000000006</v>
      </c>
      <c r="L61" s="17">
        <f t="shared" si="131"/>
        <v>223.56</v>
      </c>
      <c r="Q61">
        <v>600</v>
      </c>
      <c r="R61" s="25">
        <v>60</v>
      </c>
      <c r="S61" s="24">
        <f t="shared" si="89"/>
        <v>30</v>
      </c>
      <c r="T61" s="24">
        <f t="shared" ref="T61" si="132">$T$2+S61</f>
        <v>102</v>
      </c>
      <c r="U61" s="17">
        <f t="shared" si="91"/>
        <v>122.14562133916569</v>
      </c>
      <c r="V61" s="17">
        <f t="shared" si="92"/>
        <v>0.69186336938555826</v>
      </c>
      <c r="W61" s="26">
        <f t="shared" si="76"/>
        <v>1.2449747964258222</v>
      </c>
      <c r="X61" s="26">
        <f t="shared" si="93"/>
        <v>37.512283252007734</v>
      </c>
    </row>
    <row r="62" spans="1:24" x14ac:dyDescent="0.2">
      <c r="A62">
        <f t="shared" si="123"/>
        <v>100</v>
      </c>
      <c r="B62" s="17">
        <f t="shared" si="126"/>
        <v>28.066666666666666</v>
      </c>
      <c r="C62" s="17">
        <f t="shared" ref="C62:L62" si="133">IF(C48&lt;=B62,B62+1,C48)</f>
        <v>35.274999999999999</v>
      </c>
      <c r="D62" s="17">
        <f t="shared" si="133"/>
        <v>41.733333333333334</v>
      </c>
      <c r="E62" s="17">
        <f t="shared" si="133"/>
        <v>49.15</v>
      </c>
      <c r="F62" s="17">
        <f t="shared" si="133"/>
        <v>56.849999999999994</v>
      </c>
      <c r="G62" s="17">
        <f t="shared" si="133"/>
        <v>59.5</v>
      </c>
      <c r="H62" s="17">
        <f t="shared" si="133"/>
        <v>63.15</v>
      </c>
      <c r="I62" s="17">
        <f t="shared" si="133"/>
        <v>67.599999999999994</v>
      </c>
      <c r="J62" s="17">
        <f t="shared" si="133"/>
        <v>69.8</v>
      </c>
      <c r="K62" s="17">
        <f t="shared" si="133"/>
        <v>72</v>
      </c>
      <c r="L62" s="17">
        <f t="shared" si="133"/>
        <v>195.11999999999998</v>
      </c>
      <c r="Q62">
        <v>610</v>
      </c>
      <c r="R62" s="25">
        <v>61</v>
      </c>
      <c r="S62" s="24">
        <f t="shared" si="89"/>
        <v>30</v>
      </c>
      <c r="T62" s="24">
        <f t="shared" ref="T62" si="134">$T$2-S62</f>
        <v>42</v>
      </c>
      <c r="U62" s="17">
        <f t="shared" si="91"/>
        <v>122.82989233402307</v>
      </c>
      <c r="V62" s="17">
        <f t="shared" si="92"/>
        <v>0.68427099485738552</v>
      </c>
      <c r="W62" s="26">
        <f t="shared" si="76"/>
        <v>1.3171973205091234</v>
      </c>
      <c r="X62" s="26">
        <f t="shared" si="93"/>
        <v>38.829480572516857</v>
      </c>
    </row>
    <row r="63" spans="1:24" x14ac:dyDescent="0.2">
      <c r="A63">
        <f t="shared" si="123"/>
        <v>50</v>
      </c>
      <c r="B63" s="17">
        <f t="shared" si="126"/>
        <v>24.366666666666667</v>
      </c>
      <c r="C63" s="17">
        <f t="shared" ref="C63:L63" si="135">IF(C49&lt;=B63,B63+1,C49)</f>
        <v>30.475000000000001</v>
      </c>
      <c r="D63" s="17">
        <f t="shared" si="135"/>
        <v>35.93333333333333</v>
      </c>
      <c r="E63" s="17">
        <f t="shared" si="135"/>
        <v>42.4</v>
      </c>
      <c r="F63" s="17">
        <f t="shared" si="135"/>
        <v>48.824999999999996</v>
      </c>
      <c r="G63" s="17">
        <f t="shared" si="135"/>
        <v>51</v>
      </c>
      <c r="H63" s="17">
        <f t="shared" si="135"/>
        <v>54.449999999999996</v>
      </c>
      <c r="I63" s="17">
        <f t="shared" si="135"/>
        <v>58.8</v>
      </c>
      <c r="J63" s="17">
        <f t="shared" si="135"/>
        <v>61.6</v>
      </c>
      <c r="K63" s="17">
        <f t="shared" si="135"/>
        <v>64.400000000000006</v>
      </c>
      <c r="L63" s="17">
        <f t="shared" si="135"/>
        <v>169.08</v>
      </c>
      <c r="Q63">
        <v>620</v>
      </c>
      <c r="R63" s="25">
        <v>62</v>
      </c>
      <c r="S63" s="24">
        <f t="shared" si="89"/>
        <v>31</v>
      </c>
      <c r="T63" s="24">
        <f t="shared" ref="T63" si="136">$T$2+S63</f>
        <v>103</v>
      </c>
      <c r="U63" s="17">
        <f t="shared" si="91"/>
        <v>123.5067767187778</v>
      </c>
      <c r="V63" s="17">
        <f t="shared" si="92"/>
        <v>0.67688438475472879</v>
      </c>
      <c r="W63" s="26">
        <f t="shared" si="76"/>
        <v>1.4009535987679129</v>
      </c>
      <c r="X63" s="26">
        <f t="shared" si="93"/>
        <v>40.23043417128477</v>
      </c>
    </row>
    <row r="64" spans="1:24" x14ac:dyDescent="0.2">
      <c r="A64">
        <f t="shared" si="123"/>
        <v>25</v>
      </c>
      <c r="B64" s="17">
        <f t="shared" si="126"/>
        <v>20.966666666666669</v>
      </c>
      <c r="C64" s="17">
        <f t="shared" ref="C64:L64" si="137">IF(C50&lt;=B64,B64+1,C50)</f>
        <v>26.074999999999999</v>
      </c>
      <c r="D64" s="17">
        <f t="shared" si="137"/>
        <v>30.633333333333333</v>
      </c>
      <c r="E64" s="17">
        <f t="shared" si="137"/>
        <v>36.200000000000003</v>
      </c>
      <c r="F64" s="17">
        <f t="shared" si="137"/>
        <v>41.475000000000001</v>
      </c>
      <c r="G64" s="17">
        <f t="shared" si="137"/>
        <v>43.3</v>
      </c>
      <c r="H64" s="17">
        <f t="shared" si="137"/>
        <v>46.65</v>
      </c>
      <c r="I64" s="17">
        <f t="shared" si="137"/>
        <v>50.6</v>
      </c>
      <c r="J64" s="17">
        <f t="shared" si="137"/>
        <v>53.7</v>
      </c>
      <c r="K64" s="17">
        <f t="shared" si="137"/>
        <v>56.8</v>
      </c>
      <c r="L64" s="17">
        <f t="shared" si="137"/>
        <v>145.19999999999999</v>
      </c>
      <c r="Q64">
        <v>630</v>
      </c>
      <c r="R64" s="25">
        <v>63</v>
      </c>
      <c r="S64" s="24">
        <f t="shared" si="89"/>
        <v>31</v>
      </c>
      <c r="T64" s="24">
        <f t="shared" ref="T64" si="138">$T$2-S64</f>
        <v>41</v>
      </c>
      <c r="U64" s="17">
        <f t="shared" si="91"/>
        <v>124.17647146914385</v>
      </c>
      <c r="V64" s="17">
        <f t="shared" si="92"/>
        <v>0.6696947503660482</v>
      </c>
      <c r="W64" s="26">
        <f t="shared" si="76"/>
        <v>1.4995091770101965</v>
      </c>
      <c r="X64" s="26">
        <f t="shared" si="93"/>
        <v>41.729943348294967</v>
      </c>
    </row>
    <row r="65" spans="1:24" x14ac:dyDescent="0.2">
      <c r="A65">
        <f t="shared" si="123"/>
        <v>20</v>
      </c>
      <c r="B65" s="17">
        <f t="shared" si="126"/>
        <v>19.93333333333333</v>
      </c>
      <c r="C65" s="17">
        <f t="shared" ref="C65:L65" si="139">IF(C51&lt;=B65,B65+1,C51)</f>
        <v>24.75</v>
      </c>
      <c r="D65" s="17">
        <f t="shared" si="139"/>
        <v>29.033333333333331</v>
      </c>
      <c r="E65" s="17">
        <f t="shared" si="139"/>
        <v>34.299999999999997</v>
      </c>
      <c r="F65" s="17">
        <f t="shared" si="139"/>
        <v>39.224999999999994</v>
      </c>
      <c r="G65" s="17">
        <f t="shared" si="139"/>
        <v>41</v>
      </c>
      <c r="H65" s="17">
        <f t="shared" si="139"/>
        <v>44.25</v>
      </c>
      <c r="I65" s="17">
        <f t="shared" si="139"/>
        <v>48.2</v>
      </c>
      <c r="J65" s="17">
        <f t="shared" si="139"/>
        <v>51.3</v>
      </c>
      <c r="K65" s="17">
        <f t="shared" si="139"/>
        <v>54.4</v>
      </c>
      <c r="L65" s="17">
        <f t="shared" si="139"/>
        <v>138</v>
      </c>
      <c r="Q65">
        <v>640</v>
      </c>
      <c r="R65" s="25">
        <v>64</v>
      </c>
      <c r="S65" s="24">
        <f t="shared" si="89"/>
        <v>32</v>
      </c>
      <c r="T65" s="24">
        <f t="shared" ref="T65" si="140">$T$2+S65</f>
        <v>104</v>
      </c>
      <c r="U65" s="17">
        <f t="shared" si="91"/>
        <v>124.83916528038657</v>
      </c>
      <c r="V65" s="17">
        <f t="shared" si="92"/>
        <v>0.66269381124271831</v>
      </c>
      <c r="W65" s="26">
        <f t="shared" si="76"/>
        <v>1.6175538517698413</v>
      </c>
      <c r="X65" s="26">
        <f t="shared" si="93"/>
        <v>43.347497200064808</v>
      </c>
    </row>
    <row r="66" spans="1:24" x14ac:dyDescent="0.2">
      <c r="A66">
        <f t="shared" si="123"/>
        <v>10</v>
      </c>
      <c r="B66" s="17">
        <f t="shared" si="126"/>
        <v>16.883333333333333</v>
      </c>
      <c r="C66" s="17">
        <f t="shared" ref="C66:L66" si="141">IF(C52&lt;=B66,B66+1,C52)</f>
        <v>20.8</v>
      </c>
      <c r="D66" s="17">
        <f t="shared" si="141"/>
        <v>24.266666666666666</v>
      </c>
      <c r="E66" s="17">
        <f t="shared" si="141"/>
        <v>28.7</v>
      </c>
      <c r="F66" s="17">
        <f t="shared" si="141"/>
        <v>32.700000000000003</v>
      </c>
      <c r="G66" s="17">
        <f t="shared" si="141"/>
        <v>34.299999999999997</v>
      </c>
      <c r="H66" s="17">
        <f t="shared" si="141"/>
        <v>37.35</v>
      </c>
      <c r="I66" s="17">
        <f t="shared" si="141"/>
        <v>40.799999999999997</v>
      </c>
      <c r="J66" s="17">
        <f t="shared" si="141"/>
        <v>42.3</v>
      </c>
      <c r="K66" s="17">
        <f t="shared" si="141"/>
        <v>47.6</v>
      </c>
      <c r="L66" s="17">
        <f t="shared" si="141"/>
        <v>116.39999999999999</v>
      </c>
      <c r="Q66">
        <v>650</v>
      </c>
      <c r="R66" s="25">
        <v>65</v>
      </c>
      <c r="S66" s="24">
        <f t="shared" si="89"/>
        <v>32</v>
      </c>
      <c r="T66" s="24">
        <f t="shared" ref="T66" si="142">$T$2-S66</f>
        <v>40</v>
      </c>
      <c r="U66" s="17">
        <f t="shared" si="91"/>
        <v>125.49503903874614</v>
      </c>
      <c r="V66" s="17">
        <f t="shared" si="92"/>
        <v>0.65587375835957573</v>
      </c>
      <c r="W66" s="26">
        <f t="shared" si="76"/>
        <v>1.762100192074584</v>
      </c>
      <c r="X66" s="26">
        <f t="shared" si="93"/>
        <v>45.109597392139392</v>
      </c>
    </row>
    <row r="67" spans="1:24" x14ac:dyDescent="0.2">
      <c r="A67">
        <f t="shared" si="123"/>
        <v>5</v>
      </c>
      <c r="B67" s="17">
        <f t="shared" si="126"/>
        <v>14</v>
      </c>
      <c r="C67" s="17">
        <f t="shared" ref="C67:L67" si="143">IF(C53&lt;=B67,B67+1,C53)</f>
        <v>17.074999999999999</v>
      </c>
      <c r="D67" s="17">
        <f t="shared" si="143"/>
        <v>19.766666666666666</v>
      </c>
      <c r="E67" s="17">
        <f t="shared" si="143"/>
        <v>23.4</v>
      </c>
      <c r="F67" s="17">
        <f t="shared" si="143"/>
        <v>26.625</v>
      </c>
      <c r="G67" s="17">
        <f t="shared" si="143"/>
        <v>28.1</v>
      </c>
      <c r="H67" s="17">
        <f t="shared" si="143"/>
        <v>30.900000000000006</v>
      </c>
      <c r="I67" s="17">
        <f t="shared" si="143"/>
        <v>33.799999999999997</v>
      </c>
      <c r="J67" s="17">
        <f t="shared" si="143"/>
        <v>36.900000000000006</v>
      </c>
      <c r="K67" s="17">
        <f t="shared" si="143"/>
        <v>40.4</v>
      </c>
      <c r="L67" s="17">
        <f t="shared" si="143"/>
        <v>96</v>
      </c>
      <c r="Q67">
        <v>660</v>
      </c>
      <c r="R67" s="25">
        <v>66</v>
      </c>
      <c r="S67" s="24">
        <f t="shared" si="89"/>
        <v>33</v>
      </c>
      <c r="T67" s="24">
        <f t="shared" ref="T67" si="144">$T$2+S67</f>
        <v>105</v>
      </c>
      <c r="U67" s="17">
        <f t="shared" si="91"/>
        <v>126.14426625921492</v>
      </c>
      <c r="V67" s="17">
        <f t="shared" si="92"/>
        <v>0.64922722046877368</v>
      </c>
      <c r="W67" s="26">
        <f t="shared" ref="W67:W98" si="145">VLOOKUP(R67,$T$2:$V$301,3,FALSE)</f>
        <v>1.9441791859115369</v>
      </c>
      <c r="X67" s="26">
        <f t="shared" si="93"/>
        <v>47.053776578050929</v>
      </c>
    </row>
    <row r="68" spans="1:24" x14ac:dyDescent="0.2">
      <c r="A68">
        <f t="shared" si="123"/>
        <v>2</v>
      </c>
      <c r="B68" s="17">
        <f t="shared" si="126"/>
        <v>10.216666666666667</v>
      </c>
      <c r="C68" s="17">
        <f t="shared" ref="C68:L68" si="146">IF(C54&lt;=B68,B68+1,C54)</f>
        <v>12.175000000000001</v>
      </c>
      <c r="D68" s="17">
        <f t="shared" si="146"/>
        <v>13.900000000000002</v>
      </c>
      <c r="E68" s="17">
        <f t="shared" si="146"/>
        <v>16.350000000000001</v>
      </c>
      <c r="F68" s="17">
        <f t="shared" si="146"/>
        <v>18.75</v>
      </c>
      <c r="G68" s="17">
        <f t="shared" si="146"/>
        <v>20.2</v>
      </c>
      <c r="H68" s="17">
        <f t="shared" si="146"/>
        <v>22.65</v>
      </c>
      <c r="I68" s="17">
        <f t="shared" si="146"/>
        <v>24.6</v>
      </c>
      <c r="J68" s="17">
        <f t="shared" si="146"/>
        <v>28.8</v>
      </c>
      <c r="K68" s="17">
        <f t="shared" si="146"/>
        <v>30.399999999999995</v>
      </c>
      <c r="L68" s="17">
        <f t="shared" si="146"/>
        <v>69.12</v>
      </c>
      <c r="Q68">
        <v>670</v>
      </c>
      <c r="R68" s="25">
        <v>67</v>
      </c>
      <c r="S68" s="24">
        <f t="shared" si="89"/>
        <v>33</v>
      </c>
      <c r="T68" s="24">
        <f t="shared" ref="T68" si="147">$T$2-S68</f>
        <v>39</v>
      </c>
      <c r="U68" s="17">
        <f t="shared" si="91"/>
        <v>126.7870134925414</v>
      </c>
      <c r="V68" s="17">
        <f t="shared" si="92"/>
        <v>0.64274723332648875</v>
      </c>
      <c r="W68" s="26">
        <f t="shared" si="145"/>
        <v>2.1823213019357297</v>
      </c>
      <c r="X68" s="26">
        <f t="shared" si="93"/>
        <v>49.236097879986659</v>
      </c>
    </row>
    <row r="69" spans="1:24" x14ac:dyDescent="0.2">
      <c r="A69">
        <f t="shared" si="123"/>
        <v>1</v>
      </c>
      <c r="B69" s="17">
        <f t="shared" si="126"/>
        <v>5.5333333333333332</v>
      </c>
      <c r="C69" s="17">
        <f t="shared" ref="C69:L69" si="148">IF(C55&lt;=B69,B69+1,C55)</f>
        <v>6.125</v>
      </c>
      <c r="D69" s="17">
        <f t="shared" si="148"/>
        <v>6.6333333333333329</v>
      </c>
      <c r="E69" s="17">
        <f t="shared" si="148"/>
        <v>7.5999999999999988</v>
      </c>
      <c r="F69" s="17">
        <f t="shared" si="148"/>
        <v>9.2250000000000014</v>
      </c>
      <c r="G69" s="17">
        <f t="shared" si="148"/>
        <v>11</v>
      </c>
      <c r="H69" s="17">
        <f t="shared" si="148"/>
        <v>12.75</v>
      </c>
      <c r="I69" s="17">
        <f t="shared" si="148"/>
        <v>13.2</v>
      </c>
      <c r="J69" s="17">
        <f t="shared" si="148"/>
        <v>15</v>
      </c>
      <c r="K69" s="17">
        <f t="shared" si="148"/>
        <v>16.399999999999999</v>
      </c>
      <c r="L69" s="17">
        <f t="shared" si="148"/>
        <v>35.76</v>
      </c>
      <c r="Q69">
        <v>680</v>
      </c>
      <c r="R69" s="25">
        <v>68</v>
      </c>
      <c r="S69" s="24">
        <f t="shared" ref="S69:S132" si="149">ROUNDDOWN(R69/2,0)</f>
        <v>34</v>
      </c>
      <c r="T69" s="24">
        <f t="shared" ref="T69" si="150">$T$2+S69</f>
        <v>106</v>
      </c>
      <c r="U69" s="17">
        <f t="shared" ref="U69:U132" si="151">$O$23*Q69^$N$23</f>
        <v>127.42344070404934</v>
      </c>
      <c r="V69" s="17">
        <f t="shared" ref="V69:V132" si="152">U69-U68</f>
        <v>0.63642721150793591</v>
      </c>
      <c r="W69" s="26">
        <f t="shared" si="145"/>
        <v>2.5105469825777149</v>
      </c>
      <c r="X69" s="26">
        <f t="shared" ref="X69:X132" si="153">X68+W69</f>
        <v>51.746644862564374</v>
      </c>
    </row>
    <row r="70" spans="1:24" x14ac:dyDescent="0.2">
      <c r="Q70">
        <v>690</v>
      </c>
      <c r="R70" s="25">
        <v>69</v>
      </c>
      <c r="S70" s="24">
        <f t="shared" si="149"/>
        <v>34</v>
      </c>
      <c r="T70" s="24">
        <f t="shared" ref="T70" si="154">$T$2-S70</f>
        <v>38</v>
      </c>
      <c r="U70" s="17">
        <f t="shared" si="151"/>
        <v>128.05370162660708</v>
      </c>
      <c r="V70" s="17">
        <f t="shared" si="152"/>
        <v>0.63026092255773847</v>
      </c>
      <c r="W70" s="26">
        <f t="shared" si="145"/>
        <v>2.9998157986891627</v>
      </c>
      <c r="X70" s="26">
        <f t="shared" si="153"/>
        <v>54.746460661253536</v>
      </c>
    </row>
    <row r="71" spans="1:24" x14ac:dyDescent="0.2">
      <c r="Q71">
        <v>700</v>
      </c>
      <c r="R71" s="25">
        <v>70</v>
      </c>
      <c r="S71" s="24">
        <f t="shared" si="149"/>
        <v>35</v>
      </c>
      <c r="T71" s="24">
        <f t="shared" ref="T71" si="155">$T$2+S71</f>
        <v>107</v>
      </c>
      <c r="U71" s="17">
        <f t="shared" si="151"/>
        <v>128.67794408985904</v>
      </c>
      <c r="V71" s="17">
        <f t="shared" si="152"/>
        <v>0.62424246325196009</v>
      </c>
      <c r="W71" s="26">
        <f t="shared" si="145"/>
        <v>3.8312153760573153</v>
      </c>
      <c r="X71" s="26">
        <f t="shared" si="153"/>
        <v>58.577676037310852</v>
      </c>
    </row>
    <row r="72" spans="1:24" x14ac:dyDescent="0.2">
      <c r="A72" s="69" t="s">
        <v>74</v>
      </c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Q72">
        <v>710</v>
      </c>
      <c r="R72" s="25">
        <v>71</v>
      </c>
      <c r="S72" s="24">
        <f t="shared" si="149"/>
        <v>35</v>
      </c>
      <c r="T72" s="24">
        <f t="shared" ref="T72" si="156">$T$2-S72</f>
        <v>37</v>
      </c>
      <c r="U72" s="17">
        <f t="shared" si="151"/>
        <v>129.29631032763072</v>
      </c>
      <c r="V72" s="17">
        <f t="shared" si="152"/>
        <v>0.61836623777168143</v>
      </c>
      <c r="W72" s="26">
        <f t="shared" si="145"/>
        <v>5.6830712271775994</v>
      </c>
      <c r="X72" s="26">
        <f t="shared" si="153"/>
        <v>64.260747264488458</v>
      </c>
    </row>
    <row r="73" spans="1:24" x14ac:dyDescent="0.2">
      <c r="A73" t="str">
        <f t="array" ref="A73:L85">TRANSPOSE(A58:L69)</f>
        <v>תקופת
חזרה</v>
      </c>
      <c r="B73">
        <v>1000</v>
      </c>
      <c r="C73">
        <v>500</v>
      </c>
      <c r="D73">
        <v>200</v>
      </c>
      <c r="E73">
        <v>100</v>
      </c>
      <c r="F73">
        <v>50</v>
      </c>
      <c r="G73">
        <v>25</v>
      </c>
      <c r="H73">
        <v>20</v>
      </c>
      <c r="I73">
        <v>10</v>
      </c>
      <c r="J73">
        <v>5</v>
      </c>
      <c r="K73">
        <v>2</v>
      </c>
      <c r="L73">
        <v>1</v>
      </c>
      <c r="Q73">
        <v>720</v>
      </c>
      <c r="R73" s="25">
        <v>72</v>
      </c>
      <c r="S73" s="24">
        <f t="shared" si="149"/>
        <v>36</v>
      </c>
      <c r="T73" s="24">
        <f t="shared" ref="T73" si="157">$T$2+S73</f>
        <v>108</v>
      </c>
      <c r="U73" s="17">
        <f t="shared" si="151"/>
        <v>129.90893726523964</v>
      </c>
      <c r="V73" s="17">
        <f t="shared" si="152"/>
        <v>0.61262693760892262</v>
      </c>
      <c r="W73" s="26">
        <f t="shared" si="145"/>
        <v>30.613339525727856</v>
      </c>
      <c r="X73" s="26">
        <f t="shared" si="153"/>
        <v>94.87408679021631</v>
      </c>
    </row>
    <row r="74" spans="1:24" x14ac:dyDescent="0.2">
      <c r="A74">
        <v>10</v>
      </c>
      <c r="B74" s="17">
        <v>43.166666666666664</v>
      </c>
      <c r="C74" s="17">
        <v>38.116666666666667</v>
      </c>
      <c r="D74" s="17">
        <v>32.116666666666667</v>
      </c>
      <c r="E74" s="17">
        <v>28.066666666666666</v>
      </c>
      <c r="F74" s="17">
        <v>24.366666666666667</v>
      </c>
      <c r="G74" s="17">
        <v>20.966666666666669</v>
      </c>
      <c r="H74" s="17">
        <v>19.93333333333333</v>
      </c>
      <c r="I74" s="17">
        <v>16.883333333333333</v>
      </c>
      <c r="J74" s="17">
        <v>14</v>
      </c>
      <c r="K74" s="17">
        <v>10.216666666666667</v>
      </c>
      <c r="L74" s="17">
        <v>5.5333333333333332</v>
      </c>
      <c r="Q74">
        <v>730</v>
      </c>
      <c r="R74" s="25">
        <v>73</v>
      </c>
      <c r="S74" s="24">
        <f t="shared" si="149"/>
        <v>36</v>
      </c>
      <c r="T74" s="24">
        <f t="shared" ref="T74" si="158">$T$2-S74</f>
        <v>36</v>
      </c>
      <c r="U74" s="17">
        <f t="shared" si="151"/>
        <v>130.51595678828585</v>
      </c>
      <c r="V74" s="17">
        <f t="shared" si="152"/>
        <v>0.60701952304620477</v>
      </c>
      <c r="W74" s="26">
        <f t="shared" si="145"/>
        <v>8.0812935547656828</v>
      </c>
      <c r="X74" s="26">
        <f t="shared" si="153"/>
        <v>102.95538034498199</v>
      </c>
    </row>
    <row r="75" spans="1:24" x14ac:dyDescent="0.2">
      <c r="A75">
        <v>15</v>
      </c>
      <c r="B75" s="17">
        <v>54.825000000000003</v>
      </c>
      <c r="C75" s="17">
        <v>48.274999999999999</v>
      </c>
      <c r="D75" s="17">
        <v>40.524999999999999</v>
      </c>
      <c r="E75" s="17">
        <v>35.274999999999999</v>
      </c>
      <c r="F75" s="17">
        <v>30.475000000000001</v>
      </c>
      <c r="G75" s="17">
        <v>26.074999999999999</v>
      </c>
      <c r="H75" s="17">
        <v>24.75</v>
      </c>
      <c r="I75" s="17">
        <v>20.8</v>
      </c>
      <c r="J75" s="17">
        <v>17.074999999999999</v>
      </c>
      <c r="K75" s="17">
        <v>12.175000000000001</v>
      </c>
      <c r="L75" s="17">
        <v>6.125</v>
      </c>
      <c r="Q75">
        <v>740</v>
      </c>
      <c r="R75" s="25">
        <v>74</v>
      </c>
      <c r="S75" s="24">
        <f t="shared" si="149"/>
        <v>37</v>
      </c>
      <c r="T75" s="24">
        <f t="shared" ref="T75" si="159">$T$2+S75</f>
        <v>109</v>
      </c>
      <c r="U75" s="17">
        <f t="shared" si="151"/>
        <v>131.11749599435191</v>
      </c>
      <c r="V75" s="17">
        <f t="shared" si="152"/>
        <v>0.60153920606606448</v>
      </c>
      <c r="W75" s="26">
        <f t="shared" si="145"/>
        <v>4.5315180258052763</v>
      </c>
      <c r="X75" s="26">
        <f t="shared" si="153"/>
        <v>107.48689837078726</v>
      </c>
    </row>
    <row r="76" spans="1:24" x14ac:dyDescent="0.2">
      <c r="A76">
        <v>20</v>
      </c>
      <c r="B76" s="17">
        <v>65.36666666666666</v>
      </c>
      <c r="C76" s="17">
        <v>57.466666666666669</v>
      </c>
      <c r="D76" s="17">
        <v>48.100000000000009</v>
      </c>
      <c r="E76" s="17">
        <v>41.733333333333334</v>
      </c>
      <c r="F76" s="17">
        <v>35.93333333333333</v>
      </c>
      <c r="G76" s="17">
        <v>30.633333333333333</v>
      </c>
      <c r="H76" s="17">
        <v>29.033333333333331</v>
      </c>
      <c r="I76" s="17">
        <v>24.266666666666666</v>
      </c>
      <c r="J76" s="17">
        <v>19.766666666666666</v>
      </c>
      <c r="K76" s="17">
        <v>13.900000000000002</v>
      </c>
      <c r="L76" s="17">
        <v>6.6333333333333329</v>
      </c>
      <c r="Q76">
        <v>750</v>
      </c>
      <c r="R76" s="25">
        <v>75</v>
      </c>
      <c r="S76" s="24">
        <f t="shared" si="149"/>
        <v>37</v>
      </c>
      <c r="T76" s="24">
        <f t="shared" ref="T76" si="160">$T$2-S76</f>
        <v>35</v>
      </c>
      <c r="U76" s="17">
        <f t="shared" si="151"/>
        <v>131.71367742891425</v>
      </c>
      <c r="V76" s="17">
        <f t="shared" si="152"/>
        <v>0.59618143456233952</v>
      </c>
      <c r="W76" s="26">
        <f t="shared" si="145"/>
        <v>3.3520700580958902</v>
      </c>
      <c r="X76" s="26">
        <f t="shared" si="153"/>
        <v>110.83896842888315</v>
      </c>
    </row>
    <row r="77" spans="1:24" x14ac:dyDescent="0.2">
      <c r="A77">
        <v>30</v>
      </c>
      <c r="B77" s="17">
        <v>76.349999999999994</v>
      </c>
      <c r="C77" s="17">
        <v>67.25</v>
      </c>
      <c r="D77" s="17">
        <v>56.5</v>
      </c>
      <c r="E77" s="17">
        <v>49.15</v>
      </c>
      <c r="F77" s="17">
        <v>42.4</v>
      </c>
      <c r="G77" s="17">
        <v>36.200000000000003</v>
      </c>
      <c r="H77" s="17">
        <v>34.299999999999997</v>
      </c>
      <c r="I77" s="17">
        <v>28.7</v>
      </c>
      <c r="J77" s="17">
        <v>23.4</v>
      </c>
      <c r="K77" s="17">
        <v>16.350000000000001</v>
      </c>
      <c r="L77" s="17">
        <v>7.5999999999999988</v>
      </c>
      <c r="Q77">
        <v>760</v>
      </c>
      <c r="R77" s="25">
        <v>76</v>
      </c>
      <c r="S77" s="24">
        <f t="shared" si="149"/>
        <v>38</v>
      </c>
      <c r="T77" s="24">
        <f t="shared" ref="T77" si="161">$T$2+S77</f>
        <v>110</v>
      </c>
      <c r="U77" s="17">
        <f t="shared" si="151"/>
        <v>132.30461930665311</v>
      </c>
      <c r="V77" s="17">
        <f t="shared" si="152"/>
        <v>0.59094187773885665</v>
      </c>
      <c r="W77" s="26">
        <f t="shared" si="145"/>
        <v>2.727930014825084</v>
      </c>
      <c r="X77" s="26">
        <f t="shared" si="153"/>
        <v>113.56689844370823</v>
      </c>
    </row>
    <row r="78" spans="1:24" x14ac:dyDescent="0.2">
      <c r="A78">
        <v>45</v>
      </c>
      <c r="B78" s="17">
        <v>90.300000000000011</v>
      </c>
      <c r="C78" s="17">
        <v>78.974999999999994</v>
      </c>
      <c r="D78" s="17">
        <v>65.775000000000006</v>
      </c>
      <c r="E78" s="17">
        <v>56.849999999999994</v>
      </c>
      <c r="F78" s="17">
        <v>48.824999999999996</v>
      </c>
      <c r="G78" s="17">
        <v>41.475000000000001</v>
      </c>
      <c r="H78" s="17">
        <v>39.224999999999994</v>
      </c>
      <c r="I78" s="17">
        <v>32.700000000000003</v>
      </c>
      <c r="J78" s="17">
        <v>26.625</v>
      </c>
      <c r="K78" s="17">
        <v>18.75</v>
      </c>
      <c r="L78" s="17">
        <v>9.2250000000000014</v>
      </c>
      <c r="Q78">
        <v>770</v>
      </c>
      <c r="R78" s="25">
        <v>77</v>
      </c>
      <c r="S78" s="24">
        <f t="shared" si="149"/>
        <v>38</v>
      </c>
      <c r="T78" s="24">
        <f t="shared" ref="T78" si="162">$T$2-S78</f>
        <v>34</v>
      </c>
      <c r="U78" s="17">
        <f t="shared" si="151"/>
        <v>132.89043571924427</v>
      </c>
      <c r="V78" s="17">
        <f t="shared" si="152"/>
        <v>0.58581641259115713</v>
      </c>
      <c r="W78" s="26">
        <f t="shared" si="145"/>
        <v>2.3320306494474892</v>
      </c>
      <c r="X78" s="26">
        <f t="shared" si="153"/>
        <v>115.89892909315572</v>
      </c>
    </row>
    <row r="79" spans="1:24" x14ac:dyDescent="0.2">
      <c r="A79">
        <v>60</v>
      </c>
      <c r="B79" s="17">
        <v>95.8</v>
      </c>
      <c r="C79" s="17">
        <v>83.4</v>
      </c>
      <c r="D79" s="17">
        <v>69</v>
      </c>
      <c r="E79" s="17">
        <v>59.5</v>
      </c>
      <c r="F79" s="17">
        <v>51</v>
      </c>
      <c r="G79" s="17">
        <v>43.3</v>
      </c>
      <c r="H79" s="17">
        <v>41</v>
      </c>
      <c r="I79" s="17">
        <v>34.299999999999997</v>
      </c>
      <c r="J79" s="17">
        <v>28.1</v>
      </c>
      <c r="K79" s="17">
        <v>20.2</v>
      </c>
      <c r="L79" s="17">
        <v>11</v>
      </c>
      <c r="Q79">
        <v>780</v>
      </c>
      <c r="R79" s="25">
        <v>78</v>
      </c>
      <c r="S79" s="24">
        <f t="shared" si="149"/>
        <v>39</v>
      </c>
      <c r="T79" s="24">
        <f t="shared" ref="T79" si="163">$T$2+S79</f>
        <v>111</v>
      </c>
      <c r="U79" s="17">
        <f t="shared" si="151"/>
        <v>133.47123683062216</v>
      </c>
      <c r="V79" s="17">
        <f t="shared" si="152"/>
        <v>0.58080111137789459</v>
      </c>
      <c r="W79" s="26">
        <f t="shared" si="145"/>
        <v>2.0546264785937751</v>
      </c>
      <c r="X79" s="26">
        <f t="shared" si="153"/>
        <v>117.95355557174949</v>
      </c>
    </row>
    <row r="80" spans="1:24" x14ac:dyDescent="0.2">
      <c r="A80">
        <v>90</v>
      </c>
      <c r="B80" s="17">
        <v>99.149999999999991</v>
      </c>
      <c r="C80" s="17">
        <v>86.85</v>
      </c>
      <c r="D80" s="17">
        <v>72.599999999999994</v>
      </c>
      <c r="E80" s="17">
        <v>63.15</v>
      </c>
      <c r="F80" s="17">
        <v>54.449999999999996</v>
      </c>
      <c r="G80" s="17">
        <v>46.65</v>
      </c>
      <c r="H80" s="17">
        <v>44.25</v>
      </c>
      <c r="I80" s="17">
        <v>37.35</v>
      </c>
      <c r="J80" s="17">
        <v>30.900000000000006</v>
      </c>
      <c r="K80" s="17">
        <v>22.65</v>
      </c>
      <c r="L80" s="17">
        <v>12.75</v>
      </c>
      <c r="Q80">
        <v>790</v>
      </c>
      <c r="R80" s="25">
        <v>79</v>
      </c>
      <c r="S80" s="24">
        <f t="shared" si="149"/>
        <v>39</v>
      </c>
      <c r="T80" s="24">
        <f t="shared" ref="T80" si="164">$T$2-S80</f>
        <v>33</v>
      </c>
      <c r="U80" s="17">
        <f t="shared" si="151"/>
        <v>134.04712906062014</v>
      </c>
      <c r="V80" s="17">
        <f t="shared" si="152"/>
        <v>0.57589222999797585</v>
      </c>
      <c r="W80" s="26">
        <f t="shared" si="145"/>
        <v>1.8475264377690195</v>
      </c>
      <c r="X80" s="26">
        <f t="shared" si="153"/>
        <v>119.80108200951851</v>
      </c>
    </row>
    <row r="81" spans="1:24" x14ac:dyDescent="0.2">
      <c r="A81">
        <v>120</v>
      </c>
      <c r="B81" s="17">
        <v>103.8</v>
      </c>
      <c r="C81" s="17">
        <v>91.6</v>
      </c>
      <c r="D81" s="17">
        <v>77.400000000000006</v>
      </c>
      <c r="E81" s="17">
        <v>67.599999999999994</v>
      </c>
      <c r="F81" s="17">
        <v>58.8</v>
      </c>
      <c r="G81" s="17">
        <v>50.6</v>
      </c>
      <c r="H81" s="17">
        <v>48.2</v>
      </c>
      <c r="I81" s="17">
        <v>40.799999999999997</v>
      </c>
      <c r="J81" s="17">
        <v>33.799999999999997</v>
      </c>
      <c r="K81" s="17">
        <v>24.6</v>
      </c>
      <c r="L81" s="17">
        <v>13.2</v>
      </c>
      <c r="Q81">
        <v>800</v>
      </c>
      <c r="R81" s="25">
        <v>80</v>
      </c>
      <c r="S81" s="24">
        <f t="shared" si="149"/>
        <v>40</v>
      </c>
      <c r="T81" s="24">
        <f t="shared" ref="T81" si="165">$T$2+S81</f>
        <v>112</v>
      </c>
      <c r="U81" s="17">
        <f t="shared" si="151"/>
        <v>134.61821525781812</v>
      </c>
      <c r="V81" s="17">
        <f t="shared" si="152"/>
        <v>0.57108619719798526</v>
      </c>
      <c r="W81" s="26">
        <f t="shared" si="145"/>
        <v>1.6859473789593267</v>
      </c>
      <c r="X81" s="26">
        <f t="shared" si="153"/>
        <v>121.48702938847784</v>
      </c>
    </row>
    <row r="82" spans="1:24" x14ac:dyDescent="0.2">
      <c r="A82">
        <v>180</v>
      </c>
      <c r="B82" s="17">
        <v>115.95</v>
      </c>
      <c r="C82" s="17">
        <v>91.8</v>
      </c>
      <c r="D82" s="17">
        <v>78.900000000000006</v>
      </c>
      <c r="E82" s="17">
        <v>69.8</v>
      </c>
      <c r="F82" s="17">
        <v>61.6</v>
      </c>
      <c r="G82" s="17">
        <v>53.7</v>
      </c>
      <c r="H82" s="17">
        <v>51.3</v>
      </c>
      <c r="I82" s="17">
        <v>42.3</v>
      </c>
      <c r="J82" s="17">
        <v>36.900000000000006</v>
      </c>
      <c r="K82" s="17">
        <v>28.8</v>
      </c>
      <c r="L82" s="17">
        <v>15</v>
      </c>
      <c r="Q82">
        <v>810</v>
      </c>
      <c r="R82" s="25">
        <v>81</v>
      </c>
      <c r="S82" s="24">
        <f t="shared" si="149"/>
        <v>40</v>
      </c>
      <c r="T82" s="24">
        <f t="shared" ref="T82" si="166">$T$2-S82</f>
        <v>32</v>
      </c>
      <c r="U82" s="17">
        <f t="shared" si="151"/>
        <v>135.18459486235767</v>
      </c>
      <c r="V82" s="17">
        <f t="shared" si="152"/>
        <v>0.56637960453954861</v>
      </c>
      <c r="W82" s="26">
        <f t="shared" si="145"/>
        <v>1.5557260264526178</v>
      </c>
      <c r="X82" s="26">
        <f t="shared" si="153"/>
        <v>123.04275541493045</v>
      </c>
    </row>
    <row r="83" spans="1:24" x14ac:dyDescent="0.2">
      <c r="A83">
        <v>240</v>
      </c>
      <c r="B83" s="17">
        <v>116.95</v>
      </c>
      <c r="C83" s="17">
        <v>92</v>
      </c>
      <c r="D83" s="17">
        <v>80.400000000000006</v>
      </c>
      <c r="E83" s="17">
        <v>72</v>
      </c>
      <c r="F83" s="17">
        <v>64.400000000000006</v>
      </c>
      <c r="G83" s="17">
        <v>56.8</v>
      </c>
      <c r="H83" s="17">
        <v>54.4</v>
      </c>
      <c r="I83" s="17">
        <v>47.6</v>
      </c>
      <c r="J83" s="17">
        <v>40.4</v>
      </c>
      <c r="K83" s="17">
        <v>30.399999999999995</v>
      </c>
      <c r="L83" s="17">
        <v>16.399999999999999</v>
      </c>
      <c r="Q83">
        <v>820</v>
      </c>
      <c r="R83" s="25">
        <v>82</v>
      </c>
      <c r="S83" s="24">
        <f t="shared" si="149"/>
        <v>41</v>
      </c>
      <c r="T83" s="24">
        <f t="shared" ref="T83" si="167">$T$2+S83</f>
        <v>113</v>
      </c>
      <c r="U83" s="17">
        <f t="shared" si="151"/>
        <v>135.7463640594232</v>
      </c>
      <c r="V83" s="17">
        <f t="shared" si="152"/>
        <v>0.56176919706553008</v>
      </c>
      <c r="W83" s="26">
        <f t="shared" si="145"/>
        <v>1.4481297186744513</v>
      </c>
      <c r="X83" s="26">
        <f t="shared" si="153"/>
        <v>124.49088513360491</v>
      </c>
    </row>
    <row r="84" spans="1:24" x14ac:dyDescent="0.2">
      <c r="A84">
        <v>1440</v>
      </c>
      <c r="B84" s="17">
        <v>300.83999999999997</v>
      </c>
      <c r="C84" s="17">
        <v>265.44</v>
      </c>
      <c r="D84" s="17">
        <v>223.56</v>
      </c>
      <c r="E84" s="17">
        <v>195.11999999999998</v>
      </c>
      <c r="F84" s="17">
        <v>169.08</v>
      </c>
      <c r="G84" s="17">
        <v>145.19999999999999</v>
      </c>
      <c r="H84" s="17">
        <v>138</v>
      </c>
      <c r="I84" s="17">
        <v>116.39999999999999</v>
      </c>
      <c r="J84" s="17">
        <v>96</v>
      </c>
      <c r="K84" s="17">
        <v>69.12</v>
      </c>
      <c r="L84" s="17">
        <v>35.76</v>
      </c>
      <c r="Q84">
        <v>830</v>
      </c>
      <c r="R84" s="25">
        <v>83</v>
      </c>
      <c r="S84" s="24">
        <f t="shared" si="149"/>
        <v>41</v>
      </c>
      <c r="T84" s="24">
        <f t="shared" ref="T84" si="168">$T$2-S84</f>
        <v>31</v>
      </c>
      <c r="U84" s="17">
        <f t="shared" si="151"/>
        <v>136.30361592403182</v>
      </c>
      <c r="V84" s="17">
        <f t="shared" si="152"/>
        <v>0.55725186460861664</v>
      </c>
      <c r="W84" s="26">
        <f t="shared" si="145"/>
        <v>1.3574557531807869</v>
      </c>
      <c r="X84" s="26">
        <f t="shared" si="153"/>
        <v>125.84834088678569</v>
      </c>
    </row>
    <row r="85" spans="1:24" x14ac:dyDescent="0.2">
      <c r="A85" t="e">
        <v>#N/A</v>
      </c>
      <c r="B85" t="e">
        <v>#N/A</v>
      </c>
      <c r="C85" t="e">
        <v>#N/A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  <c r="Q85">
        <v>840</v>
      </c>
      <c r="R85" s="25">
        <v>84</v>
      </c>
      <c r="S85" s="24">
        <f t="shared" si="149"/>
        <v>42</v>
      </c>
      <c r="T85" s="24">
        <f t="shared" ref="T85" si="169">$T$2+S85</f>
        <v>114</v>
      </c>
      <c r="U85" s="17">
        <f t="shared" si="151"/>
        <v>136.85644055772173</v>
      </c>
      <c r="V85" s="17">
        <f t="shared" si="152"/>
        <v>0.55282463368990875</v>
      </c>
      <c r="W85" s="26">
        <f t="shared" si="145"/>
        <v>1.2798083945921945</v>
      </c>
      <c r="X85" s="26">
        <f t="shared" si="153"/>
        <v>127.12814928137789</v>
      </c>
    </row>
    <row r="86" spans="1:24" x14ac:dyDescent="0.2">
      <c r="Q86">
        <v>850</v>
      </c>
      <c r="R86" s="25">
        <v>85</v>
      </c>
      <c r="S86" s="24">
        <f t="shared" si="149"/>
        <v>42</v>
      </c>
      <c r="T86" s="24">
        <f t="shared" ref="T86" si="170">$T$2-S86</f>
        <v>30</v>
      </c>
      <c r="U86" s="17">
        <f t="shared" si="151"/>
        <v>137.4049252176834</v>
      </c>
      <c r="V86" s="17">
        <f t="shared" si="152"/>
        <v>0.54848465996167306</v>
      </c>
      <c r="W86" s="26">
        <f t="shared" si="145"/>
        <v>1.2124278067222889</v>
      </c>
      <c r="X86" s="26">
        <f t="shared" si="153"/>
        <v>128.34057708810019</v>
      </c>
    </row>
    <row r="87" spans="1:24" x14ac:dyDescent="0.2">
      <c r="Q87">
        <v>860</v>
      </c>
      <c r="R87" s="25">
        <v>86</v>
      </c>
      <c r="S87" s="24">
        <f t="shared" si="149"/>
        <v>43</v>
      </c>
      <c r="T87" s="24">
        <f t="shared" ref="T87" si="171">$T$2+S87</f>
        <v>115</v>
      </c>
      <c r="U87" s="17">
        <f t="shared" si="151"/>
        <v>137.94915443883539</v>
      </c>
      <c r="V87" s="17">
        <f t="shared" si="152"/>
        <v>0.54422922115199412</v>
      </c>
      <c r="W87" s="26">
        <f t="shared" si="145"/>
        <v>1.1532994035015633</v>
      </c>
      <c r="X87" s="26">
        <f t="shared" si="153"/>
        <v>129.49387649160175</v>
      </c>
    </row>
    <row r="88" spans="1:24" x14ac:dyDescent="0.2">
      <c r="Q88">
        <v>870</v>
      </c>
      <c r="R88" s="25">
        <v>87</v>
      </c>
      <c r="S88" s="24">
        <f t="shared" si="149"/>
        <v>43</v>
      </c>
      <c r="T88" s="24">
        <f t="shared" ref="T88" si="172">$T$2-S88</f>
        <v>29</v>
      </c>
      <c r="U88" s="17">
        <f t="shared" si="151"/>
        <v>138.48921014930704</v>
      </c>
      <c r="V88" s="17">
        <f t="shared" si="152"/>
        <v>0.54005571047164835</v>
      </c>
      <c r="W88" s="26">
        <f t="shared" si="145"/>
        <v>1.1009151915133089</v>
      </c>
      <c r="X88" s="26">
        <f t="shared" si="153"/>
        <v>130.59479168311506</v>
      </c>
    </row>
    <row r="89" spans="1:24" x14ac:dyDescent="0.2">
      <c r="Q89">
        <v>880</v>
      </c>
      <c r="R89" s="25">
        <v>88</v>
      </c>
      <c r="S89" s="24">
        <f t="shared" si="149"/>
        <v>44</v>
      </c>
      <c r="T89" s="24">
        <f t="shared" ref="T89" si="173">$T$2+S89</f>
        <v>116</v>
      </c>
      <c r="U89" s="17">
        <f t="shared" si="151"/>
        <v>139.02517177975579</v>
      </c>
      <c r="V89" s="17">
        <f t="shared" si="152"/>
        <v>0.53596163044875311</v>
      </c>
      <c r="W89" s="26">
        <f t="shared" si="145"/>
        <v>1.0541219846141558</v>
      </c>
      <c r="X89" s="26">
        <f t="shared" si="153"/>
        <v>131.64891366772923</v>
      </c>
    </row>
    <row r="90" spans="1:24" x14ac:dyDescent="0.2">
      <c r="Q90">
        <v>890</v>
      </c>
      <c r="R90" s="25">
        <v>89</v>
      </c>
      <c r="S90" s="24">
        <f t="shared" si="149"/>
        <v>44</v>
      </c>
      <c r="T90" s="24">
        <f t="shared" ref="T90" si="174">$T$2-S90</f>
        <v>28</v>
      </c>
      <c r="U90" s="17">
        <f t="shared" si="151"/>
        <v>139.5571163669145</v>
      </c>
      <c r="V90" s="17">
        <f t="shared" si="152"/>
        <v>0.53194458715870496</v>
      </c>
      <c r="W90" s="26">
        <f t="shared" si="145"/>
        <v>1.0120215253337932</v>
      </c>
      <c r="X90" s="26">
        <f t="shared" si="153"/>
        <v>132.66093519306304</v>
      </c>
    </row>
    <row r="91" spans="1:24" x14ac:dyDescent="0.2">
      <c r="Q91">
        <v>900</v>
      </c>
      <c r="R91" s="25">
        <v>90</v>
      </c>
      <c r="S91" s="24">
        <f t="shared" si="149"/>
        <v>45</v>
      </c>
      <c r="T91" s="24">
        <f t="shared" ref="T91" si="175">$T$2+S91</f>
        <v>117</v>
      </c>
      <c r="U91" s="17">
        <f t="shared" si="151"/>
        <v>140.08511865173429</v>
      </c>
      <c r="V91" s="17">
        <f t="shared" si="152"/>
        <v>0.52800228481979161</v>
      </c>
      <c r="W91" s="26">
        <f t="shared" si="145"/>
        <v>0.97390281368963372</v>
      </c>
      <c r="X91" s="26">
        <f t="shared" si="153"/>
        <v>133.63483800675266</v>
      </c>
    </row>
    <row r="92" spans="1:24" x14ac:dyDescent="0.2">
      <c r="Q92">
        <v>910</v>
      </c>
      <c r="R92" s="25">
        <v>91</v>
      </c>
      <c r="S92" s="24">
        <f t="shared" si="149"/>
        <v>45</v>
      </c>
      <c r="T92" s="24">
        <f t="shared" ref="T92" si="176">$T$2-S92</f>
        <v>27</v>
      </c>
      <c r="U92" s="17">
        <f t="shared" si="151"/>
        <v>140.60925117246163</v>
      </c>
      <c r="V92" s="17">
        <f t="shared" si="152"/>
        <v>0.52413252072733485</v>
      </c>
      <c r="W92" s="26">
        <f t="shared" si="145"/>
        <v>0.9391950801751392</v>
      </c>
      <c r="X92" s="26">
        <f t="shared" si="153"/>
        <v>134.57403308692778</v>
      </c>
    </row>
    <row r="93" spans="1:24" x14ac:dyDescent="0.2">
      <c r="Q93">
        <v>920</v>
      </c>
      <c r="R93" s="25">
        <v>92</v>
      </c>
      <c r="S93" s="24">
        <f t="shared" si="149"/>
        <v>46</v>
      </c>
      <c r="T93" s="24">
        <f t="shared" ref="T93" si="177">$T$2+S93</f>
        <v>118</v>
      </c>
      <c r="U93" s="17">
        <f t="shared" si="151"/>
        <v>141.12958435296423</v>
      </c>
      <c r="V93" s="17">
        <f t="shared" si="152"/>
        <v>0.52033318050260391</v>
      </c>
      <c r="W93" s="26">
        <f t="shared" si="145"/>
        <v>0.90743437074061717</v>
      </c>
      <c r="X93" s="26">
        <f t="shared" si="153"/>
        <v>135.4814674576684</v>
      </c>
    </row>
    <row r="94" spans="1:24" x14ac:dyDescent="0.2">
      <c r="Q94">
        <v>930</v>
      </c>
      <c r="R94" s="25">
        <v>93</v>
      </c>
      <c r="S94" s="24">
        <f t="shared" si="149"/>
        <v>46</v>
      </c>
      <c r="T94" s="24">
        <f t="shared" ref="T94" si="178">$T$2-S94</f>
        <v>26</v>
      </c>
      <c r="U94" s="17">
        <f t="shared" si="151"/>
        <v>141.64618658659657</v>
      </c>
      <c r="V94" s="17">
        <f t="shared" si="152"/>
        <v>0.51660223363234081</v>
      </c>
      <c r="W94" s="26">
        <f t="shared" si="145"/>
        <v>0.87823933286176725</v>
      </c>
      <c r="X94" s="26">
        <f t="shared" si="153"/>
        <v>136.35970679053017</v>
      </c>
    </row>
    <row r="95" spans="1:24" x14ac:dyDescent="0.2">
      <c r="Q95">
        <v>940</v>
      </c>
      <c r="R95" s="25">
        <v>94</v>
      </c>
      <c r="S95" s="24">
        <f t="shared" si="149"/>
        <v>47</v>
      </c>
      <c r="T95" s="24">
        <f t="shared" ref="T95" si="179">$T$2+S95</f>
        <v>119</v>
      </c>
      <c r="U95" s="17">
        <f t="shared" si="151"/>
        <v>142.15912431587597</v>
      </c>
      <c r="V95" s="17">
        <f t="shared" si="152"/>
        <v>0.5129377292794004</v>
      </c>
      <c r="W95" s="26">
        <f t="shared" si="145"/>
        <v>0.85129335958924912</v>
      </c>
      <c r="X95" s="26">
        <f t="shared" si="153"/>
        <v>137.21100015011942</v>
      </c>
    </row>
    <row r="96" spans="1:24" x14ac:dyDescent="0.2">
      <c r="Q96">
        <v>950</v>
      </c>
      <c r="R96" s="25">
        <v>95</v>
      </c>
      <c r="S96" s="24">
        <f t="shared" si="149"/>
        <v>47</v>
      </c>
      <c r="T96" s="24">
        <f t="shared" ref="T96" si="180">$T$2-S96</f>
        <v>25</v>
      </c>
      <c r="U96" s="17">
        <f t="shared" si="151"/>
        <v>142.6684621082205</v>
      </c>
      <c r="V96" s="17">
        <f t="shared" si="152"/>
        <v>0.50933779234452459</v>
      </c>
      <c r="W96" s="26">
        <f t="shared" si="145"/>
        <v>0.82633121415616984</v>
      </c>
      <c r="X96" s="26">
        <f t="shared" si="153"/>
        <v>138.03733136427559</v>
      </c>
    </row>
    <row r="97" spans="17:24" x14ac:dyDescent="0.2">
      <c r="Q97">
        <v>960</v>
      </c>
      <c r="R97" s="25">
        <v>96</v>
      </c>
      <c r="S97" s="24">
        <f t="shared" si="149"/>
        <v>48</v>
      </c>
      <c r="T97" s="24">
        <f t="shared" ref="T97" si="181">$T$2+S97</f>
        <v>120</v>
      </c>
      <c r="U97" s="17">
        <f t="shared" si="151"/>
        <v>143.17426272798295</v>
      </c>
      <c r="V97" s="17">
        <f t="shared" si="152"/>
        <v>0.50580061976245361</v>
      </c>
      <c r="W97" s="26">
        <f t="shared" si="145"/>
        <v>0.80312886830560615</v>
      </c>
      <c r="X97" s="26">
        <f t="shared" si="153"/>
        <v>138.84046023258119</v>
      </c>
    </row>
    <row r="98" spans="17:24" x14ac:dyDescent="0.2">
      <c r="Q98">
        <v>970</v>
      </c>
      <c r="R98" s="25">
        <v>97</v>
      </c>
      <c r="S98" s="24">
        <f t="shared" si="149"/>
        <v>48</v>
      </c>
      <c r="T98" s="24">
        <f t="shared" ref="T98" si="182">$T$2-S98</f>
        <v>24</v>
      </c>
      <c r="U98" s="17">
        <f t="shared" si="151"/>
        <v>143.6765872049983</v>
      </c>
      <c r="V98" s="17">
        <f t="shared" si="152"/>
        <v>0.50232447701534966</v>
      </c>
      <c r="W98" s="26">
        <f t="shared" si="145"/>
        <v>0.78149568271328462</v>
      </c>
      <c r="X98" s="26">
        <f t="shared" si="153"/>
        <v>139.62195591529448</v>
      </c>
    </row>
    <row r="99" spans="17:24" x14ac:dyDescent="0.2">
      <c r="Q99">
        <v>980</v>
      </c>
      <c r="R99" s="25">
        <v>98</v>
      </c>
      <c r="S99" s="24">
        <f t="shared" si="149"/>
        <v>49</v>
      </c>
      <c r="T99" s="24">
        <f t="shared" ref="T99" si="183">$T$2+S99</f>
        <v>121</v>
      </c>
      <c r="U99" s="17">
        <f t="shared" si="151"/>
        <v>144.17549489984796</v>
      </c>
      <c r="V99" s="17">
        <f t="shared" si="152"/>
        <v>0.49890769484966313</v>
      </c>
      <c r="W99" s="26">
        <f t="shared" ref="W99:W130" si="184">VLOOKUP(R99,$T$2:$V$301,3,FALSE)</f>
        <v>0.7612683191489964</v>
      </c>
      <c r="X99" s="26">
        <f t="shared" si="153"/>
        <v>140.38322423444347</v>
      </c>
    </row>
    <row r="100" spans="17:24" x14ac:dyDescent="0.2">
      <c r="Q100">
        <v>990</v>
      </c>
      <c r="R100" s="25">
        <v>99</v>
      </c>
      <c r="S100" s="24">
        <f t="shared" si="149"/>
        <v>49</v>
      </c>
      <c r="T100" s="24">
        <f t="shared" ref="T100" si="185">$T$2-S100</f>
        <v>23</v>
      </c>
      <c r="U100" s="17">
        <f t="shared" si="151"/>
        <v>144.67104356602869</v>
      </c>
      <c r="V100" s="17">
        <f t="shared" si="152"/>
        <v>0.49554866618072424</v>
      </c>
      <c r="W100" s="26">
        <f t="shared" si="184"/>
        <v>0.74230595008592104</v>
      </c>
      <c r="X100" s="26">
        <f t="shared" si="153"/>
        <v>141.1255301845294</v>
      </c>
    </row>
    <row r="101" spans="17:24" x14ac:dyDescent="0.2">
      <c r="Q101">
        <v>1000</v>
      </c>
      <c r="R101" s="25">
        <v>100</v>
      </c>
      <c r="S101" s="24">
        <f t="shared" si="149"/>
        <v>50</v>
      </c>
      <c r="T101" s="24">
        <f t="shared" ref="T101" si="186">$T$2+S101</f>
        <v>122</v>
      </c>
      <c r="U101" s="17">
        <f t="shared" si="151"/>
        <v>145.16328940920437</v>
      </c>
      <c r="V101" s="17">
        <f t="shared" si="152"/>
        <v>0.49224584317568087</v>
      </c>
      <c r="W101" s="26">
        <f t="shared" si="184"/>
        <v>0.72448645218720742</v>
      </c>
      <c r="X101" s="26">
        <f t="shared" si="153"/>
        <v>141.85001663671659</v>
      </c>
    </row>
    <row r="102" spans="17:24" x14ac:dyDescent="0.2">
      <c r="Q102">
        <v>1010</v>
      </c>
      <c r="R102" s="25">
        <v>101</v>
      </c>
      <c r="S102" s="24">
        <f t="shared" si="149"/>
        <v>50</v>
      </c>
      <c r="T102" s="24">
        <f t="shared" ref="T102" si="187">$T$2-S102</f>
        <v>22</v>
      </c>
      <c r="U102" s="17">
        <f t="shared" si="151"/>
        <v>145.65228714370411</v>
      </c>
      <c r="V102" s="17">
        <f t="shared" si="152"/>
        <v>0.48899773449974759</v>
      </c>
      <c r="W102" s="26">
        <f t="shared" si="184"/>
        <v>0.70770335421681807</v>
      </c>
      <c r="X102" s="26">
        <f t="shared" si="153"/>
        <v>142.55771999093341</v>
      </c>
    </row>
    <row r="103" spans="17:24" x14ac:dyDescent="0.2">
      <c r="Q103">
        <v>1020</v>
      </c>
      <c r="R103" s="25">
        <v>102</v>
      </c>
      <c r="S103" s="24">
        <f t="shared" si="149"/>
        <v>51</v>
      </c>
      <c r="T103" s="24">
        <f t="shared" ref="T103" si="188">$T$2+S103</f>
        <v>123</v>
      </c>
      <c r="U103" s="17">
        <f t="shared" si="151"/>
        <v>146.13809004642053</v>
      </c>
      <c r="V103" s="17">
        <f t="shared" si="152"/>
        <v>0.48580290271641502</v>
      </c>
      <c r="W103" s="26">
        <f t="shared" si="184"/>
        <v>0.69186336938555826</v>
      </c>
      <c r="X103" s="26">
        <f t="shared" si="153"/>
        <v>143.24958336031898</v>
      </c>
    </row>
    <row r="104" spans="17:24" x14ac:dyDescent="0.2">
      <c r="Q104">
        <v>1030</v>
      </c>
      <c r="R104" s="25">
        <v>103</v>
      </c>
      <c r="S104" s="24">
        <f t="shared" si="149"/>
        <v>51</v>
      </c>
      <c r="T104" s="24">
        <f t="shared" ref="T104" si="189">$T$2-S104</f>
        <v>21</v>
      </c>
      <c r="U104" s="17">
        <f t="shared" si="151"/>
        <v>146.6207500082526</v>
      </c>
      <c r="V104" s="17">
        <f t="shared" si="152"/>
        <v>0.48265996183206994</v>
      </c>
      <c r="W104" s="26">
        <f t="shared" si="184"/>
        <v>0.67688438475472879</v>
      </c>
      <c r="X104" s="26">
        <f t="shared" si="153"/>
        <v>143.92646774507369</v>
      </c>
    </row>
    <row r="105" spans="17:24" x14ac:dyDescent="0.2">
      <c r="Q105">
        <v>1040</v>
      </c>
      <c r="R105" s="25">
        <v>104</v>
      </c>
      <c r="S105" s="24">
        <f t="shared" si="149"/>
        <v>52</v>
      </c>
      <c r="T105" s="24">
        <f t="shared" ref="T105" si="190">$T$2+S105</f>
        <v>124</v>
      </c>
      <c r="U105" s="17">
        <f t="shared" si="151"/>
        <v>147.10031758322745</v>
      </c>
      <c r="V105" s="17">
        <f t="shared" si="152"/>
        <v>0.47956757497485114</v>
      </c>
      <c r="W105" s="26">
        <f t="shared" si="184"/>
        <v>0.66269381124271831</v>
      </c>
      <c r="X105" s="26">
        <f t="shared" si="153"/>
        <v>144.58916155631641</v>
      </c>
    </row>
    <row r="106" spans="17:24" x14ac:dyDescent="0.2">
      <c r="Q106">
        <v>1050</v>
      </c>
      <c r="R106" s="25">
        <v>105</v>
      </c>
      <c r="S106" s="24">
        <f t="shared" si="149"/>
        <v>52</v>
      </c>
      <c r="T106" s="24">
        <f t="shared" ref="T106" si="191">$T$2-S106</f>
        <v>20</v>
      </c>
      <c r="U106" s="17">
        <f t="shared" si="151"/>
        <v>147.57684203542701</v>
      </c>
      <c r="V106" s="17">
        <f t="shared" si="152"/>
        <v>0.47652445219955553</v>
      </c>
      <c r="W106" s="26">
        <f t="shared" si="184"/>
        <v>0.64922722046877368</v>
      </c>
      <c r="X106" s="26">
        <f t="shared" si="153"/>
        <v>145.2383887767852</v>
      </c>
    </row>
    <row r="107" spans="17:24" x14ac:dyDescent="0.2">
      <c r="Q107">
        <v>1060</v>
      </c>
      <c r="R107" s="25">
        <v>106</v>
      </c>
      <c r="S107" s="24">
        <f t="shared" si="149"/>
        <v>53</v>
      </c>
      <c r="T107" s="24">
        <f t="shared" ref="T107" si="192">$T$2+S107</f>
        <v>125</v>
      </c>
      <c r="U107" s="17">
        <f t="shared" si="151"/>
        <v>148.05037138383744</v>
      </c>
      <c r="V107" s="17">
        <f t="shared" si="152"/>
        <v>0.47352934841043748</v>
      </c>
      <c r="W107" s="26">
        <f t="shared" si="184"/>
        <v>0.63642721150793591</v>
      </c>
      <c r="X107" s="26">
        <f t="shared" si="153"/>
        <v>145.87481598829314</v>
      </c>
    </row>
    <row r="108" spans="17:24" x14ac:dyDescent="0.2">
      <c r="Q108">
        <v>1070</v>
      </c>
      <c r="R108" s="25">
        <v>107</v>
      </c>
      <c r="S108" s="24">
        <f t="shared" si="149"/>
        <v>53</v>
      </c>
      <c r="T108" s="24">
        <f t="shared" ref="T108" si="193">$T$2-S108</f>
        <v>19</v>
      </c>
      <c r="U108" s="17">
        <f t="shared" si="151"/>
        <v>148.52095244523187</v>
      </c>
      <c r="V108" s="17">
        <f t="shared" si="152"/>
        <v>0.47058106139442657</v>
      </c>
      <c r="W108" s="26">
        <f t="shared" si="184"/>
        <v>0.62424246325196009</v>
      </c>
      <c r="X108" s="26">
        <f t="shared" si="153"/>
        <v>146.4990584515451</v>
      </c>
    </row>
    <row r="109" spans="17:24" x14ac:dyDescent="0.2">
      <c r="Q109">
        <v>1080</v>
      </c>
      <c r="R109" s="25">
        <v>108</v>
      </c>
      <c r="S109" s="24">
        <f t="shared" si="149"/>
        <v>54</v>
      </c>
      <c r="T109" s="24">
        <f t="shared" ref="T109" si="194">$T$2+S109</f>
        <v>126</v>
      </c>
      <c r="U109" s="17">
        <f t="shared" si="151"/>
        <v>148.98863087519095</v>
      </c>
      <c r="V109" s="17">
        <f t="shared" si="152"/>
        <v>0.46767842995907927</v>
      </c>
      <c r="W109" s="26">
        <f t="shared" si="184"/>
        <v>0.61262693760892262</v>
      </c>
      <c r="X109" s="26">
        <f t="shared" si="153"/>
        <v>147.11168538915402</v>
      </c>
    </row>
    <row r="110" spans="17:24" x14ac:dyDescent="0.2">
      <c r="Q110">
        <v>1090</v>
      </c>
      <c r="R110" s="25">
        <v>109</v>
      </c>
      <c r="S110" s="24">
        <f t="shared" si="149"/>
        <v>54</v>
      </c>
      <c r="T110" s="24">
        <f t="shared" ref="T110" si="195">$T$2-S110</f>
        <v>18</v>
      </c>
      <c r="U110" s="17">
        <f t="shared" si="151"/>
        <v>149.45345120735738</v>
      </c>
      <c r="V110" s="17">
        <f t="shared" si="152"/>
        <v>0.46482033216642549</v>
      </c>
      <c r="W110" s="26">
        <f t="shared" si="184"/>
        <v>0.60153920606606448</v>
      </c>
      <c r="X110" s="26">
        <f t="shared" si="153"/>
        <v>147.71322459522008</v>
      </c>
    </row>
    <row r="111" spans="17:24" x14ac:dyDescent="0.2">
      <c r="Q111">
        <v>1100</v>
      </c>
      <c r="R111" s="25">
        <v>110</v>
      </c>
      <c r="S111" s="24">
        <f t="shared" si="149"/>
        <v>55</v>
      </c>
      <c r="T111" s="24">
        <f t="shared" ref="T111" si="196">$T$2+S111</f>
        <v>127</v>
      </c>
      <c r="U111" s="17">
        <f t="shared" si="151"/>
        <v>149.91545689101673</v>
      </c>
      <c r="V111" s="17">
        <f t="shared" si="152"/>
        <v>0.46200568365935624</v>
      </c>
      <c r="W111" s="26">
        <f t="shared" si="184"/>
        <v>0.59094187773885665</v>
      </c>
      <c r="X111" s="26">
        <f t="shared" si="153"/>
        <v>148.30416647295894</v>
      </c>
    </row>
    <row r="112" spans="17:24" x14ac:dyDescent="0.2">
      <c r="Q112">
        <v>1110</v>
      </c>
      <c r="R112" s="25">
        <v>111</v>
      </c>
      <c r="S112" s="24">
        <f t="shared" si="149"/>
        <v>55</v>
      </c>
      <c r="T112" s="24">
        <f t="shared" ref="T112" si="197">$T$2-S112</f>
        <v>17</v>
      </c>
      <c r="U112" s="17">
        <f t="shared" si="151"/>
        <v>150.37469032709041</v>
      </c>
      <c r="V112" s="17">
        <f t="shared" si="152"/>
        <v>0.45923343607367428</v>
      </c>
      <c r="W112" s="26">
        <f t="shared" si="184"/>
        <v>0.58080111137789459</v>
      </c>
      <c r="X112" s="26">
        <f t="shared" si="153"/>
        <v>148.88496758433683</v>
      </c>
    </row>
    <row r="113" spans="17:24" x14ac:dyDescent="0.2">
      <c r="Q113">
        <v>1120</v>
      </c>
      <c r="R113" s="25">
        <v>112</v>
      </c>
      <c r="S113" s="24">
        <f t="shared" si="149"/>
        <v>56</v>
      </c>
      <c r="T113" s="24">
        <f t="shared" ref="T113" si="198">$T$2+S113</f>
        <v>128</v>
      </c>
      <c r="U113" s="17">
        <f t="shared" si="151"/>
        <v>150.83119290262084</v>
      </c>
      <c r="V113" s="17">
        <f t="shared" si="152"/>
        <v>0.45650257553043616</v>
      </c>
      <c r="W113" s="26">
        <f t="shared" si="184"/>
        <v>0.57108619719798526</v>
      </c>
      <c r="X113" s="26">
        <f t="shared" si="153"/>
        <v>149.45605378153482</v>
      </c>
    </row>
    <row r="114" spans="17:24" x14ac:dyDescent="0.2">
      <c r="Q114">
        <v>1130</v>
      </c>
      <c r="R114" s="25">
        <v>113</v>
      </c>
      <c r="S114" s="24">
        <f t="shared" si="149"/>
        <v>56</v>
      </c>
      <c r="T114" s="24">
        <f t="shared" ref="T114" si="199">$T$2-S114</f>
        <v>16</v>
      </c>
      <c r="U114" s="17">
        <f t="shared" si="151"/>
        <v>151.28500502382579</v>
      </c>
      <c r="V114" s="17">
        <f t="shared" si="152"/>
        <v>0.45381212120494752</v>
      </c>
      <c r="W114" s="26">
        <f t="shared" si="184"/>
        <v>0.56176919706553008</v>
      </c>
      <c r="X114" s="26">
        <f t="shared" si="153"/>
        <v>150.01782297860035</v>
      </c>
    </row>
    <row r="115" spans="17:24" x14ac:dyDescent="0.2">
      <c r="Q115">
        <v>1140</v>
      </c>
      <c r="R115" s="25">
        <v>114</v>
      </c>
      <c r="S115" s="24">
        <f t="shared" si="149"/>
        <v>57</v>
      </c>
      <c r="T115" s="24">
        <f t="shared" ref="T115" si="200">$T$2+S115</f>
        <v>129</v>
      </c>
      <c r="U115" s="17">
        <f t="shared" si="151"/>
        <v>151.73616614779283</v>
      </c>
      <c r="V115" s="17">
        <f t="shared" si="152"/>
        <v>0.45116112396704011</v>
      </c>
      <c r="W115" s="26">
        <f t="shared" si="184"/>
        <v>0.55282463368990875</v>
      </c>
      <c r="X115" s="26">
        <f t="shared" si="153"/>
        <v>150.57064761229026</v>
      </c>
    </row>
    <row r="116" spans="17:24" x14ac:dyDescent="0.2">
      <c r="Q116">
        <v>1150</v>
      </c>
      <c r="R116" s="25">
        <v>115</v>
      </c>
      <c r="S116" s="24">
        <f t="shared" si="149"/>
        <v>57</v>
      </c>
      <c r="T116" s="24">
        <f t="shared" ref="T116" si="201">$T$2-S116</f>
        <v>15</v>
      </c>
      <c r="U116" s="17">
        <f t="shared" si="151"/>
        <v>152.18471481288097</v>
      </c>
      <c r="V116" s="17">
        <f t="shared" si="152"/>
        <v>0.44854866508813984</v>
      </c>
      <c r="W116" s="26">
        <f t="shared" si="184"/>
        <v>0.54422922115199412</v>
      </c>
      <c r="X116" s="26">
        <f t="shared" si="153"/>
        <v>151.11487683344225</v>
      </c>
    </row>
    <row r="117" spans="17:24" x14ac:dyDescent="0.2">
      <c r="Q117">
        <v>1160</v>
      </c>
      <c r="R117" s="25">
        <v>116</v>
      </c>
      <c r="S117" s="24">
        <f t="shared" si="149"/>
        <v>58</v>
      </c>
      <c r="T117" s="24">
        <f t="shared" ref="T117" si="202">$T$2+S117</f>
        <v>130</v>
      </c>
      <c r="U117" s="17">
        <f t="shared" si="151"/>
        <v>152.63068866789371</v>
      </c>
      <c r="V117" s="17">
        <f t="shared" si="152"/>
        <v>0.44597385501273834</v>
      </c>
      <c r="W117" s="26">
        <f t="shared" si="184"/>
        <v>0.53596163044875311</v>
      </c>
      <c r="X117" s="26">
        <f t="shared" si="153"/>
        <v>151.65083846389101</v>
      </c>
    </row>
    <row r="118" spans="17:24" x14ac:dyDescent="0.2">
      <c r="Q118">
        <v>1170</v>
      </c>
      <c r="R118" s="25">
        <v>117</v>
      </c>
      <c r="S118" s="24">
        <f t="shared" si="149"/>
        <v>58</v>
      </c>
      <c r="T118" s="24">
        <f t="shared" ref="T118" si="203">$T$2-S118</f>
        <v>14</v>
      </c>
      <c r="U118" s="17">
        <f t="shared" si="151"/>
        <v>153.07412450008295</v>
      </c>
      <c r="V118" s="17">
        <f t="shared" si="152"/>
        <v>0.44343583218923754</v>
      </c>
      <c r="W118" s="26">
        <f t="shared" si="184"/>
        <v>0.52800228481979161</v>
      </c>
      <c r="X118" s="26">
        <f t="shared" si="153"/>
        <v>152.1788407487108</v>
      </c>
    </row>
    <row r="119" spans="17:24" x14ac:dyDescent="0.2">
      <c r="Q119">
        <v>1180</v>
      </c>
      <c r="R119" s="25">
        <v>118</v>
      </c>
      <c r="S119" s="24">
        <f t="shared" si="149"/>
        <v>59</v>
      </c>
      <c r="T119" s="24">
        <f t="shared" ref="T119" si="204">$T$2+S119</f>
        <v>131</v>
      </c>
      <c r="U119" s="17">
        <f t="shared" si="151"/>
        <v>153.51505826203956</v>
      </c>
      <c r="V119" s="17">
        <f t="shared" si="152"/>
        <v>0.44093376195661449</v>
      </c>
      <c r="W119" s="26">
        <f t="shared" si="184"/>
        <v>0.52033318050260391</v>
      </c>
      <c r="X119" s="26">
        <f t="shared" si="153"/>
        <v>152.6991739292134</v>
      </c>
    </row>
    <row r="120" spans="17:24" x14ac:dyDescent="0.2">
      <c r="Q120">
        <v>1190</v>
      </c>
      <c r="R120" s="25">
        <v>119</v>
      </c>
      <c r="S120" s="24">
        <f t="shared" si="149"/>
        <v>59</v>
      </c>
      <c r="T120" s="24">
        <f t="shared" ref="T120" si="205">$T$2-S120</f>
        <v>13</v>
      </c>
      <c r="U120" s="17">
        <f t="shared" si="151"/>
        <v>153.95352509752547</v>
      </c>
      <c r="V120" s="17">
        <f t="shared" si="152"/>
        <v>0.43846683548591159</v>
      </c>
      <c r="W120" s="26">
        <f t="shared" si="184"/>
        <v>0.5129377292794004</v>
      </c>
      <c r="X120" s="26">
        <f t="shared" si="153"/>
        <v>153.2121116584928</v>
      </c>
    </row>
    <row r="121" spans="17:24" x14ac:dyDescent="0.2">
      <c r="Q121">
        <v>1200</v>
      </c>
      <c r="R121" s="25">
        <v>120</v>
      </c>
      <c r="S121" s="24">
        <f t="shared" si="149"/>
        <v>60</v>
      </c>
      <c r="T121" s="24">
        <f t="shared" ref="T121" si="206">$T$2+S121</f>
        <v>132</v>
      </c>
      <c r="U121" s="17">
        <f t="shared" si="151"/>
        <v>154.38955936629537</v>
      </c>
      <c r="V121" s="17">
        <f t="shared" si="152"/>
        <v>0.4360342687699017</v>
      </c>
      <c r="W121" s="26">
        <f t="shared" si="184"/>
        <v>0.50580061976245361</v>
      </c>
      <c r="X121" s="26">
        <f t="shared" si="153"/>
        <v>153.71791227825526</v>
      </c>
    </row>
    <row r="122" spans="17:24" x14ac:dyDescent="0.2">
      <c r="Q122">
        <v>1210</v>
      </c>
      <c r="R122" s="25">
        <v>121</v>
      </c>
      <c r="S122" s="24">
        <f t="shared" si="149"/>
        <v>60</v>
      </c>
      <c r="T122" s="24">
        <f t="shared" ref="T122" si="207">$T$2-S122</f>
        <v>12</v>
      </c>
      <c r="U122" s="17">
        <f t="shared" si="151"/>
        <v>154.82319466795744</v>
      </c>
      <c r="V122" s="17">
        <f t="shared" si="152"/>
        <v>0.43363530166206488</v>
      </c>
      <c r="W122" s="26">
        <f t="shared" si="184"/>
        <v>0.49890769484966313</v>
      </c>
      <c r="X122" s="26">
        <f t="shared" si="153"/>
        <v>154.21681997310492</v>
      </c>
    </row>
    <row r="123" spans="17:24" x14ac:dyDescent="0.2">
      <c r="Q123">
        <v>1220</v>
      </c>
      <c r="R123" s="25">
        <v>122</v>
      </c>
      <c r="S123" s="24">
        <f t="shared" si="149"/>
        <v>61</v>
      </c>
      <c r="T123" s="24">
        <f t="shared" ref="T123" si="208">$T$2+S123</f>
        <v>133</v>
      </c>
      <c r="U123" s="17">
        <f t="shared" si="151"/>
        <v>155.254463864917</v>
      </c>
      <c r="V123" s="17">
        <f t="shared" si="152"/>
        <v>0.4312691969595619</v>
      </c>
      <c r="W123" s="26">
        <f t="shared" si="184"/>
        <v>0.49224584317568087</v>
      </c>
      <c r="X123" s="26">
        <f t="shared" si="153"/>
        <v>154.7090658162806</v>
      </c>
    </row>
    <row r="124" spans="17:24" x14ac:dyDescent="0.2">
      <c r="Q124">
        <v>1230</v>
      </c>
      <c r="R124" s="25">
        <v>123</v>
      </c>
      <c r="S124" s="24">
        <f t="shared" si="149"/>
        <v>61</v>
      </c>
      <c r="T124" s="24">
        <f t="shared" ref="T124" si="209">$T$2-S124</f>
        <v>11</v>
      </c>
      <c r="U124" s="17">
        <f t="shared" si="151"/>
        <v>155.68339910444558</v>
      </c>
      <c r="V124" s="17">
        <f t="shared" si="152"/>
        <v>0.42893523952858459</v>
      </c>
      <c r="W124" s="26">
        <f t="shared" si="184"/>
        <v>0.48580290271641502</v>
      </c>
      <c r="X124" s="26">
        <f t="shared" si="153"/>
        <v>155.19486871899701</v>
      </c>
    </row>
    <row r="125" spans="17:24" x14ac:dyDescent="0.2">
      <c r="Q125">
        <v>1240</v>
      </c>
      <c r="R125" s="25">
        <v>124</v>
      </c>
      <c r="S125" s="24">
        <f t="shared" si="149"/>
        <v>62</v>
      </c>
      <c r="T125" s="24">
        <f t="shared" ref="T125" si="210">$T$2+S125</f>
        <v>134</v>
      </c>
      <c r="U125" s="17">
        <f t="shared" si="151"/>
        <v>156.1100318399165</v>
      </c>
      <c r="V125" s="17">
        <f t="shared" si="152"/>
        <v>0.42663273547091762</v>
      </c>
      <c r="W125" s="26">
        <f t="shared" si="184"/>
        <v>0.47956757497485114</v>
      </c>
      <c r="X125" s="26">
        <f t="shared" si="153"/>
        <v>155.67443629397187</v>
      </c>
    </row>
    <row r="126" spans="17:24" x14ac:dyDescent="0.2">
      <c r="Q126">
        <v>1250</v>
      </c>
      <c r="R126" s="25">
        <v>125</v>
      </c>
      <c r="S126" s="24">
        <f t="shared" si="149"/>
        <v>62</v>
      </c>
      <c r="T126" s="24">
        <f t="shared" ref="T126" si="211">$T$2-S126</f>
        <v>10</v>
      </c>
      <c r="U126" s="17">
        <f t="shared" si="151"/>
        <v>156.53439285124247</v>
      </c>
      <c r="V126" s="17">
        <f t="shared" si="152"/>
        <v>0.42436101132597059</v>
      </c>
      <c r="W126" s="26">
        <f t="shared" si="184"/>
        <v>0.47352934841043748</v>
      </c>
      <c r="X126" s="26">
        <f t="shared" si="153"/>
        <v>156.1479656423823</v>
      </c>
    </row>
    <row r="127" spans="17:24" x14ac:dyDescent="0.2">
      <c r="Q127">
        <v>1260</v>
      </c>
      <c r="R127" s="25">
        <v>126</v>
      </c>
      <c r="S127" s="24">
        <f t="shared" si="149"/>
        <v>63</v>
      </c>
      <c r="T127" s="24">
        <f t="shared" ref="T127" si="212">$T$2+S127</f>
        <v>135</v>
      </c>
      <c r="U127" s="17">
        <f t="shared" si="151"/>
        <v>156.95651226455522</v>
      </c>
      <c r="V127" s="17">
        <f t="shared" si="152"/>
        <v>0.42211941331274261</v>
      </c>
      <c r="W127" s="26">
        <f t="shared" si="184"/>
        <v>0.46767842995907927</v>
      </c>
      <c r="X127" s="26">
        <f t="shared" si="153"/>
        <v>156.61564407234138</v>
      </c>
    </row>
    <row r="128" spans="17:24" x14ac:dyDescent="0.2">
      <c r="Q128">
        <v>1270</v>
      </c>
      <c r="R128" s="25">
        <v>127</v>
      </c>
      <c r="S128" s="24">
        <f t="shared" si="149"/>
        <v>63</v>
      </c>
      <c r="T128" s="24">
        <f t="shared" ref="T128" si="213">$T$2-S128</f>
        <v>9</v>
      </c>
      <c r="U128" s="17">
        <f t="shared" si="151"/>
        <v>157.3764195711565</v>
      </c>
      <c r="V128" s="17">
        <f t="shared" si="152"/>
        <v>0.41990730660128861</v>
      </c>
      <c r="W128" s="26">
        <f t="shared" si="184"/>
        <v>0.46200568365935624</v>
      </c>
      <c r="X128" s="26">
        <f t="shared" si="153"/>
        <v>157.07764975600074</v>
      </c>
    </row>
    <row r="129" spans="17:24" x14ac:dyDescent="0.2">
      <c r="Q129">
        <v>1280</v>
      </c>
      <c r="R129" s="25">
        <v>128</v>
      </c>
      <c r="S129" s="24">
        <f t="shared" si="149"/>
        <v>64</v>
      </c>
      <c r="T129" s="24">
        <f t="shared" ref="T129" si="214">$T$2+S129</f>
        <v>136</v>
      </c>
      <c r="U129" s="17">
        <f t="shared" si="151"/>
        <v>157.79414364577715</v>
      </c>
      <c r="V129" s="17">
        <f t="shared" si="152"/>
        <v>0.41772407462065075</v>
      </c>
      <c r="W129" s="26">
        <f t="shared" si="184"/>
        <v>0.45650257553043616</v>
      </c>
      <c r="X129" s="26">
        <f t="shared" si="153"/>
        <v>157.53415233153117</v>
      </c>
    </row>
    <row r="130" spans="17:24" x14ac:dyDescent="0.2">
      <c r="Q130">
        <v>1290</v>
      </c>
      <c r="R130" s="25">
        <v>129</v>
      </c>
      <c r="S130" s="24">
        <f t="shared" si="149"/>
        <v>64</v>
      </c>
      <c r="T130" s="24">
        <f t="shared" ref="T130" si="215">$T$2-S130</f>
        <v>8</v>
      </c>
      <c r="U130" s="17">
        <f t="shared" si="151"/>
        <v>158.20971276417163</v>
      </c>
      <c r="V130" s="17">
        <f t="shared" si="152"/>
        <v>0.41556911839447253</v>
      </c>
      <c r="W130" s="26">
        <f t="shared" si="184"/>
        <v>0.45116112396704011</v>
      </c>
      <c r="X130" s="26">
        <f t="shared" si="153"/>
        <v>157.98531345549821</v>
      </c>
    </row>
    <row r="131" spans="17:24" x14ac:dyDescent="0.2">
      <c r="Q131">
        <v>1300</v>
      </c>
      <c r="R131" s="25">
        <v>130</v>
      </c>
      <c r="S131" s="24">
        <f t="shared" si="149"/>
        <v>65</v>
      </c>
      <c r="T131" s="24">
        <f t="shared" ref="T131" si="216">$T$2+S131</f>
        <v>137</v>
      </c>
      <c r="U131" s="17">
        <f t="shared" si="151"/>
        <v>158.62315462007868</v>
      </c>
      <c r="V131" s="17">
        <f t="shared" si="152"/>
        <v>0.41344185590705251</v>
      </c>
      <c r="W131" s="26">
        <f t="shared" ref="W131:W145" si="217">VLOOKUP(R131,$T$2:$V$301,3,FALSE)</f>
        <v>0.44597385501273834</v>
      </c>
      <c r="X131" s="26">
        <f t="shared" si="153"/>
        <v>158.43128731051095</v>
      </c>
    </row>
    <row r="132" spans="17:24" x14ac:dyDescent="0.2">
      <c r="Q132">
        <v>1310</v>
      </c>
      <c r="R132" s="25">
        <v>131</v>
      </c>
      <c r="S132" s="24">
        <f t="shared" si="149"/>
        <v>65</v>
      </c>
      <c r="T132" s="24">
        <f t="shared" ref="T132" si="218">$T$2-S132</f>
        <v>7</v>
      </c>
      <c r="U132" s="17">
        <f t="shared" si="151"/>
        <v>159.03449634157536</v>
      </c>
      <c r="V132" s="17">
        <f t="shared" si="152"/>
        <v>0.41134172149668302</v>
      </c>
      <c r="W132" s="26">
        <f t="shared" si="217"/>
        <v>0.44093376195661449</v>
      </c>
      <c r="X132" s="26">
        <f t="shared" si="153"/>
        <v>158.87222107246757</v>
      </c>
    </row>
    <row r="133" spans="17:24" x14ac:dyDescent="0.2">
      <c r="Q133">
        <v>1320</v>
      </c>
      <c r="R133" s="25">
        <v>132</v>
      </c>
      <c r="S133" s="24">
        <f t="shared" ref="S133:S145" si="219">ROUNDDOWN(R133/2,0)</f>
        <v>66</v>
      </c>
      <c r="T133" s="24">
        <f t="shared" ref="T133" si="220">$T$2+S133</f>
        <v>138</v>
      </c>
      <c r="U133" s="17">
        <f t="shared" ref="U133:U145" si="221">$O$23*Q133^$N$23</f>
        <v>159.44376450685021</v>
      </c>
      <c r="V133" s="17">
        <f t="shared" ref="V133:V145" si="222">U133-U132</f>
        <v>0.40926816527485244</v>
      </c>
      <c r="W133" s="26">
        <f t="shared" si="217"/>
        <v>0.4360342687699017</v>
      </c>
      <c r="X133" s="26">
        <f t="shared" ref="X133:X145" si="223">X132+W133</f>
        <v>159.30825534123747</v>
      </c>
    </row>
    <row r="134" spans="17:24" x14ac:dyDescent="0.2">
      <c r="Q134">
        <v>1330</v>
      </c>
      <c r="R134" s="25">
        <v>133</v>
      </c>
      <c r="S134" s="24">
        <f t="shared" si="219"/>
        <v>66</v>
      </c>
      <c r="T134" s="24">
        <f t="shared" ref="T134" si="224">$T$2-S134</f>
        <v>6</v>
      </c>
      <c r="U134" s="17">
        <f t="shared" si="221"/>
        <v>159.85098515942124</v>
      </c>
      <c r="V134" s="17">
        <f t="shared" si="222"/>
        <v>0.40722065257102713</v>
      </c>
      <c r="W134" s="26">
        <f t="shared" si="217"/>
        <v>0.4312691969595619</v>
      </c>
      <c r="X134" s="26">
        <f t="shared" si="223"/>
        <v>159.73952453819703</v>
      </c>
    </row>
    <row r="135" spans="17:24" x14ac:dyDescent="0.2">
      <c r="Q135">
        <v>1340</v>
      </c>
      <c r="R135" s="25">
        <v>134</v>
      </c>
      <c r="S135" s="24">
        <f t="shared" si="219"/>
        <v>67</v>
      </c>
      <c r="T135" s="24">
        <f t="shared" ref="T135" si="225">$T$2+S135</f>
        <v>139</v>
      </c>
      <c r="U135" s="17">
        <f t="shared" si="221"/>
        <v>160.2561838228209</v>
      </c>
      <c r="V135" s="17">
        <f t="shared" si="222"/>
        <v>0.40519866339965915</v>
      </c>
      <c r="W135" s="26">
        <f t="shared" si="217"/>
        <v>0.42663273547091762</v>
      </c>
      <c r="X135" s="26">
        <f t="shared" si="223"/>
        <v>160.16615727366795</v>
      </c>
    </row>
    <row r="136" spans="17:24" x14ac:dyDescent="0.2">
      <c r="Q136">
        <v>1350</v>
      </c>
      <c r="R136" s="25">
        <v>135</v>
      </c>
      <c r="S136" s="24">
        <f t="shared" si="219"/>
        <v>67</v>
      </c>
      <c r="T136" s="24">
        <f t="shared" ref="T136" si="226">$T$2-S136</f>
        <v>5</v>
      </c>
      <c r="U136" s="17">
        <f t="shared" si="221"/>
        <v>160.65938551477279</v>
      </c>
      <c r="V136" s="17">
        <f t="shared" si="222"/>
        <v>0.40320169195189237</v>
      </c>
      <c r="W136" s="26">
        <f t="shared" si="217"/>
        <v>0.42211941331274261</v>
      </c>
      <c r="X136" s="26">
        <f t="shared" si="223"/>
        <v>160.58827668698069</v>
      </c>
    </row>
    <row r="137" spans="17:24" x14ac:dyDescent="0.2">
      <c r="Q137">
        <v>1360</v>
      </c>
      <c r="R137" s="25">
        <v>136</v>
      </c>
      <c r="S137" s="24">
        <f t="shared" si="219"/>
        <v>68</v>
      </c>
      <c r="T137" s="24">
        <f t="shared" ref="T137" si="227">$T$2+S137</f>
        <v>140</v>
      </c>
      <c r="U137" s="17">
        <f t="shared" si="221"/>
        <v>161.06061476087808</v>
      </c>
      <c r="V137" s="17">
        <f t="shared" si="222"/>
        <v>0.40122924610528798</v>
      </c>
      <c r="W137" s="26">
        <f t="shared" si="217"/>
        <v>0.41772407462065075</v>
      </c>
      <c r="X137" s="26">
        <f t="shared" si="223"/>
        <v>161.00600076160134</v>
      </c>
    </row>
    <row r="138" spans="17:24" x14ac:dyDescent="0.2">
      <c r="Q138">
        <v>1370</v>
      </c>
      <c r="R138" s="25">
        <v>137</v>
      </c>
      <c r="S138" s="24">
        <f t="shared" si="219"/>
        <v>68</v>
      </c>
      <c r="T138" s="24">
        <f t="shared" ref="T138" si="228">$T$2-S138</f>
        <v>4</v>
      </c>
      <c r="U138" s="17">
        <f t="shared" si="221"/>
        <v>161.45989560783585</v>
      </c>
      <c r="V138" s="17">
        <f t="shared" si="222"/>
        <v>0.39928084695776533</v>
      </c>
      <c r="W138" s="26">
        <f t="shared" si="217"/>
        <v>0.41344185590705251</v>
      </c>
      <c r="X138" s="26">
        <f t="shared" si="223"/>
        <v>161.41944261750839</v>
      </c>
    </row>
    <row r="139" spans="17:24" x14ac:dyDescent="0.2">
      <c r="Q139">
        <v>1380</v>
      </c>
      <c r="R139" s="25">
        <v>138</v>
      </c>
      <c r="S139" s="24">
        <f t="shared" si="219"/>
        <v>69</v>
      </c>
      <c r="T139" s="24">
        <f t="shared" ref="T139" si="229">$T$2+S139</f>
        <v>141</v>
      </c>
      <c r="U139" s="17">
        <f t="shared" si="221"/>
        <v>161.85725163621311</v>
      </c>
      <c r="V139" s="17">
        <f t="shared" si="222"/>
        <v>0.39735602837725992</v>
      </c>
      <c r="W139" s="26">
        <f t="shared" si="217"/>
        <v>0.40926816527485244</v>
      </c>
      <c r="X139" s="26">
        <f t="shared" si="223"/>
        <v>161.82871078278325</v>
      </c>
    </row>
    <row r="140" spans="17:24" x14ac:dyDescent="0.2">
      <c r="Q140">
        <v>1390</v>
      </c>
      <c r="R140" s="25">
        <v>139</v>
      </c>
      <c r="S140" s="24">
        <f t="shared" si="219"/>
        <v>69</v>
      </c>
      <c r="T140" s="24">
        <f t="shared" ref="T140" si="230">$T$2-S140</f>
        <v>3</v>
      </c>
      <c r="U140" s="17">
        <f t="shared" si="221"/>
        <v>162.25270597278529</v>
      </c>
      <c r="V140" s="17">
        <f t="shared" si="222"/>
        <v>0.39545433657218609</v>
      </c>
      <c r="W140" s="26">
        <f t="shared" si="217"/>
        <v>0.40519866339965915</v>
      </c>
      <c r="X140" s="26">
        <f t="shared" si="223"/>
        <v>162.23390944618291</v>
      </c>
    </row>
    <row r="141" spans="17:24" x14ac:dyDescent="0.2">
      <c r="Q141">
        <v>1400</v>
      </c>
      <c r="R141" s="25">
        <v>140</v>
      </c>
      <c r="S141" s="24">
        <f t="shared" si="219"/>
        <v>70</v>
      </c>
      <c r="T141" s="24">
        <f t="shared" ref="T141" si="231">$T$2+S141</f>
        <v>142</v>
      </c>
      <c r="U141" s="17">
        <f t="shared" si="221"/>
        <v>162.64628130246356</v>
      </c>
      <c r="V141" s="17">
        <f t="shared" si="222"/>
        <v>0.39357532967827069</v>
      </c>
      <c r="W141" s="26">
        <f t="shared" si="217"/>
        <v>0.40122924610528798</v>
      </c>
      <c r="X141" s="26">
        <f t="shared" si="223"/>
        <v>162.63513869228819</v>
      </c>
    </row>
    <row r="142" spans="17:24" x14ac:dyDescent="0.2">
      <c r="Q142">
        <v>1410</v>
      </c>
      <c r="R142" s="25">
        <v>141</v>
      </c>
      <c r="S142" s="24">
        <f t="shared" si="219"/>
        <v>70</v>
      </c>
      <c r="T142" s="24">
        <f t="shared" ref="T142" si="232">$T$2-S142</f>
        <v>2</v>
      </c>
      <c r="U142" s="17">
        <f t="shared" si="221"/>
        <v>163.03799987982572</v>
      </c>
      <c r="V142" s="17">
        <f t="shared" si="222"/>
        <v>0.39171857736215543</v>
      </c>
      <c r="W142" s="26">
        <f t="shared" si="217"/>
        <v>0.39735602837725992</v>
      </c>
      <c r="X142" s="26">
        <f t="shared" si="223"/>
        <v>163.03249472066545</v>
      </c>
    </row>
    <row r="143" spans="17:24" x14ac:dyDescent="0.2">
      <c r="Q143">
        <v>1420</v>
      </c>
      <c r="R143" s="25">
        <v>142</v>
      </c>
      <c r="S143" s="24">
        <f t="shared" si="219"/>
        <v>71</v>
      </c>
      <c r="T143" s="24">
        <f t="shared" ref="T143" si="233">$T$2+S143</f>
        <v>143</v>
      </c>
      <c r="U143" s="17">
        <f t="shared" si="221"/>
        <v>163.42788354026683</v>
      </c>
      <c r="V143" s="17">
        <f t="shared" si="222"/>
        <v>0.38988366044111444</v>
      </c>
      <c r="W143" s="26">
        <f t="shared" si="217"/>
        <v>0.39357532967827069</v>
      </c>
      <c r="X143" s="26">
        <f t="shared" si="223"/>
        <v>163.42607005034372</v>
      </c>
    </row>
    <row r="144" spans="17:24" x14ac:dyDescent="0.2">
      <c r="Q144">
        <v>1430</v>
      </c>
      <c r="R144" s="25">
        <v>143</v>
      </c>
      <c r="S144" s="24">
        <f t="shared" si="219"/>
        <v>71</v>
      </c>
      <c r="T144" s="24">
        <f t="shared" ref="T144" si="234">$T$2-S144</f>
        <v>1</v>
      </c>
      <c r="U144" s="17">
        <f t="shared" si="221"/>
        <v>163.81595371078484</v>
      </c>
      <c r="V144" s="17">
        <f t="shared" si="222"/>
        <v>0.38807017051800585</v>
      </c>
      <c r="W144" s="26">
        <f t="shared" si="217"/>
        <v>0.38988366044111444</v>
      </c>
      <c r="X144" s="26">
        <f t="shared" si="223"/>
        <v>163.81595371078484</v>
      </c>
    </row>
    <row r="145" spans="17:24" x14ac:dyDescent="0.2">
      <c r="Q145">
        <v>1440</v>
      </c>
      <c r="R145" s="25">
        <v>144</v>
      </c>
      <c r="S145" s="24">
        <f t="shared" si="219"/>
        <v>72</v>
      </c>
      <c r="T145" s="24">
        <f>$T$2+S145</f>
        <v>144</v>
      </c>
      <c r="U145" s="17">
        <f t="shared" si="221"/>
        <v>164.20223142041505</v>
      </c>
      <c r="V145" s="17">
        <f t="shared" si="222"/>
        <v>0.3862777096302068</v>
      </c>
      <c r="W145" s="26">
        <f t="shared" si="217"/>
        <v>0.3862777096302068</v>
      </c>
      <c r="X145" s="26">
        <f t="shared" si="223"/>
        <v>164.20223142041505</v>
      </c>
    </row>
    <row r="160" spans="17:24" x14ac:dyDescent="0.2">
      <c r="R160" s="25"/>
      <c r="S160" s="24"/>
      <c r="T160" s="24"/>
      <c r="U160" s="17"/>
      <c r="V160" s="17"/>
      <c r="W160" s="26"/>
      <c r="X160" s="26"/>
    </row>
    <row r="161" spans="18:24" x14ac:dyDescent="0.2">
      <c r="R161" s="25"/>
      <c r="S161" s="24"/>
      <c r="T161" s="24"/>
      <c r="U161" s="17"/>
      <c r="V161" s="17"/>
      <c r="W161" s="26"/>
      <c r="X161" s="26"/>
    </row>
    <row r="162" spans="18:24" x14ac:dyDescent="0.2">
      <c r="R162" s="25"/>
      <c r="S162" s="24"/>
      <c r="T162" s="24"/>
      <c r="U162" s="17"/>
      <c r="V162" s="17"/>
      <c r="W162" s="26"/>
      <c r="X162" s="26"/>
    </row>
    <row r="163" spans="18:24" x14ac:dyDescent="0.2">
      <c r="R163" s="25"/>
      <c r="S163" s="24"/>
      <c r="T163" s="24"/>
      <c r="U163" s="17"/>
      <c r="V163" s="17"/>
      <c r="W163" s="26"/>
      <c r="X163" s="26"/>
    </row>
    <row r="164" spans="18:24" x14ac:dyDescent="0.2">
      <c r="R164" s="25"/>
      <c r="S164" s="24"/>
      <c r="T164" s="24"/>
      <c r="U164" s="17"/>
      <c r="V164" s="17"/>
      <c r="W164" s="26"/>
      <c r="X164" s="26"/>
    </row>
    <row r="165" spans="18:24" x14ac:dyDescent="0.2">
      <c r="R165" s="25"/>
      <c r="S165" s="24"/>
      <c r="T165" s="24"/>
      <c r="U165" s="17"/>
      <c r="V165" s="17"/>
      <c r="W165" s="26"/>
      <c r="X165" s="26"/>
    </row>
    <row r="166" spans="18:24" x14ac:dyDescent="0.2">
      <c r="R166" s="25"/>
      <c r="S166" s="24"/>
      <c r="T166" s="24"/>
      <c r="U166" s="17"/>
      <c r="V166" s="17"/>
      <c r="W166" s="26"/>
      <c r="X166" s="26"/>
    </row>
    <row r="167" spans="18:24" x14ac:dyDescent="0.2">
      <c r="R167" s="25"/>
      <c r="S167" s="24"/>
      <c r="T167" s="24"/>
      <c r="U167" s="17"/>
      <c r="V167" s="17"/>
      <c r="W167" s="26"/>
      <c r="X167" s="26"/>
    </row>
    <row r="168" spans="18:24" x14ac:dyDescent="0.2">
      <c r="R168" s="25"/>
      <c r="S168" s="24"/>
      <c r="T168" s="24"/>
      <c r="U168" s="17"/>
      <c r="V168" s="17"/>
      <c r="W168" s="26"/>
      <c r="X168" s="26"/>
    </row>
    <row r="169" spans="18:24" x14ac:dyDescent="0.2">
      <c r="R169" s="25"/>
      <c r="S169" s="24"/>
      <c r="T169" s="24"/>
      <c r="U169" s="17"/>
      <c r="V169" s="17"/>
      <c r="W169" s="26"/>
      <c r="X169" s="26"/>
    </row>
    <row r="170" spans="18:24" x14ac:dyDescent="0.2">
      <c r="R170" s="25"/>
      <c r="S170" s="24"/>
      <c r="T170" s="24"/>
      <c r="U170" s="17"/>
      <c r="V170" s="17"/>
      <c r="W170" s="26"/>
      <c r="X170" s="26"/>
    </row>
    <row r="171" spans="18:24" x14ac:dyDescent="0.2">
      <c r="R171" s="25"/>
      <c r="S171" s="24"/>
      <c r="T171" s="24"/>
      <c r="U171" s="17"/>
      <c r="V171" s="17"/>
      <c r="W171" s="26"/>
      <c r="X171" s="26"/>
    </row>
    <row r="172" spans="18:24" x14ac:dyDescent="0.2">
      <c r="R172" s="25"/>
      <c r="S172" s="24"/>
      <c r="T172" s="24"/>
      <c r="U172" s="17"/>
      <c r="V172" s="17"/>
      <c r="W172" s="26"/>
      <c r="X172" s="26"/>
    </row>
    <row r="173" spans="18:24" x14ac:dyDescent="0.2">
      <c r="R173" s="25"/>
      <c r="S173" s="24"/>
      <c r="T173" s="24"/>
      <c r="U173" s="17"/>
      <c r="V173" s="17"/>
      <c r="W173" s="26"/>
      <c r="X173" s="26"/>
    </row>
    <row r="174" spans="18:24" x14ac:dyDescent="0.2">
      <c r="R174" s="25"/>
      <c r="S174" s="24"/>
      <c r="T174" s="24"/>
      <c r="U174" s="17"/>
      <c r="V174" s="17"/>
      <c r="W174" s="26"/>
      <c r="X174" s="26"/>
    </row>
    <row r="175" spans="18:24" x14ac:dyDescent="0.2">
      <c r="R175" s="25"/>
      <c r="S175" s="24"/>
      <c r="T175" s="24"/>
      <c r="U175" s="17"/>
      <c r="V175" s="17"/>
      <c r="W175" s="26"/>
      <c r="X175" s="26"/>
    </row>
    <row r="176" spans="18:24" x14ac:dyDescent="0.2">
      <c r="R176" s="25"/>
      <c r="S176" s="24"/>
      <c r="T176" s="24"/>
      <c r="U176" s="17"/>
      <c r="V176" s="17"/>
      <c r="W176" s="26"/>
      <c r="X176" s="26"/>
    </row>
    <row r="177" spans="18:24" x14ac:dyDescent="0.2">
      <c r="R177" s="25"/>
      <c r="S177" s="24"/>
      <c r="T177" s="24"/>
      <c r="U177" s="17"/>
      <c r="V177" s="17"/>
      <c r="W177" s="26"/>
      <c r="X177" s="26"/>
    </row>
    <row r="178" spans="18:24" x14ac:dyDescent="0.2">
      <c r="R178" s="25"/>
      <c r="S178" s="24"/>
      <c r="T178" s="24"/>
      <c r="U178" s="17"/>
      <c r="V178" s="17"/>
      <c r="W178" s="26"/>
      <c r="X178" s="26"/>
    </row>
    <row r="179" spans="18:24" x14ac:dyDescent="0.2">
      <c r="R179" s="25"/>
      <c r="S179" s="24"/>
      <c r="T179" s="24"/>
      <c r="U179" s="17"/>
      <c r="V179" s="17"/>
      <c r="W179" s="26"/>
      <c r="X179" s="26"/>
    </row>
    <row r="180" spans="18:24" x14ac:dyDescent="0.2">
      <c r="R180" s="25"/>
      <c r="S180" s="24"/>
      <c r="T180" s="24"/>
      <c r="U180" s="17"/>
      <c r="V180" s="17"/>
      <c r="W180" s="26"/>
      <c r="X180" s="26"/>
    </row>
    <row r="181" spans="18:24" x14ac:dyDescent="0.2">
      <c r="R181" s="25"/>
      <c r="S181" s="24"/>
      <c r="T181" s="24"/>
      <c r="U181" s="17"/>
      <c r="V181" s="17"/>
      <c r="W181" s="26"/>
      <c r="X181" s="26"/>
    </row>
    <row r="182" spans="18:24" x14ac:dyDescent="0.2">
      <c r="R182" s="25"/>
      <c r="S182" s="24"/>
      <c r="T182" s="24"/>
      <c r="U182" s="17"/>
      <c r="V182" s="17"/>
      <c r="W182" s="26"/>
      <c r="X182" s="26"/>
    </row>
    <row r="183" spans="18:24" x14ac:dyDescent="0.2">
      <c r="R183" s="25"/>
      <c r="S183" s="24"/>
      <c r="T183" s="24"/>
      <c r="U183" s="17"/>
      <c r="V183" s="17"/>
      <c r="W183" s="26"/>
      <c r="X183" s="26"/>
    </row>
    <row r="184" spans="18:24" x14ac:dyDescent="0.2">
      <c r="R184" s="25"/>
      <c r="S184" s="24"/>
      <c r="T184" s="24"/>
      <c r="U184" s="17"/>
      <c r="V184" s="17"/>
      <c r="W184" s="26"/>
      <c r="X184" s="26"/>
    </row>
    <row r="185" spans="18:24" x14ac:dyDescent="0.2">
      <c r="R185" s="25"/>
      <c r="S185" s="24"/>
      <c r="T185" s="24"/>
      <c r="U185" s="17"/>
      <c r="V185" s="17"/>
      <c r="W185" s="26"/>
      <c r="X185" s="26"/>
    </row>
    <row r="186" spans="18:24" x14ac:dyDescent="0.2">
      <c r="R186" s="25"/>
      <c r="S186" s="24"/>
      <c r="T186" s="24"/>
      <c r="U186" s="17"/>
      <c r="V186" s="17"/>
      <c r="W186" s="26"/>
      <c r="X186" s="26"/>
    </row>
    <row r="187" spans="18:24" x14ac:dyDescent="0.2">
      <c r="R187" s="25"/>
      <c r="S187" s="24"/>
      <c r="T187" s="24"/>
      <c r="U187" s="17"/>
      <c r="V187" s="17"/>
      <c r="W187" s="26"/>
      <c r="X187" s="26"/>
    </row>
    <row r="188" spans="18:24" x14ac:dyDescent="0.2">
      <c r="R188" s="25"/>
      <c r="S188" s="24"/>
      <c r="T188" s="24"/>
      <c r="U188" s="17"/>
      <c r="V188" s="17"/>
      <c r="W188" s="26"/>
      <c r="X188" s="26"/>
    </row>
    <row r="189" spans="18:24" x14ac:dyDescent="0.2">
      <c r="R189" s="25"/>
      <c r="S189" s="24"/>
      <c r="T189" s="24"/>
      <c r="U189" s="17"/>
      <c r="V189" s="17"/>
      <c r="W189" s="26"/>
      <c r="X189" s="26"/>
    </row>
    <row r="190" spans="18:24" x14ac:dyDescent="0.2">
      <c r="R190" s="25"/>
      <c r="S190" s="24"/>
      <c r="T190" s="24"/>
      <c r="U190" s="17"/>
      <c r="V190" s="17"/>
      <c r="W190" s="26"/>
      <c r="X190" s="26"/>
    </row>
    <row r="191" spans="18:24" x14ac:dyDescent="0.2">
      <c r="R191" s="25"/>
      <c r="S191" s="24"/>
      <c r="T191" s="24"/>
      <c r="U191" s="17"/>
      <c r="V191" s="17"/>
      <c r="W191" s="26"/>
      <c r="X191" s="26"/>
    </row>
    <row r="192" spans="18:24" x14ac:dyDescent="0.2">
      <c r="R192" s="25"/>
      <c r="S192" s="24"/>
      <c r="T192" s="24"/>
      <c r="U192" s="17"/>
      <c r="V192" s="17"/>
      <c r="W192" s="26"/>
      <c r="X192" s="26"/>
    </row>
    <row r="193" spans="18:24" x14ac:dyDescent="0.2">
      <c r="R193" s="25"/>
      <c r="S193" s="24"/>
      <c r="T193" s="24"/>
      <c r="U193" s="17"/>
      <c r="V193" s="17"/>
      <c r="W193" s="26"/>
      <c r="X193" s="26"/>
    </row>
    <row r="194" spans="18:24" x14ac:dyDescent="0.2">
      <c r="R194" s="25"/>
      <c r="S194" s="24"/>
      <c r="T194" s="24"/>
      <c r="U194" s="17"/>
      <c r="V194" s="17"/>
      <c r="W194" s="26"/>
      <c r="X194" s="26"/>
    </row>
    <row r="195" spans="18:24" x14ac:dyDescent="0.2">
      <c r="R195" s="25"/>
      <c r="S195" s="24"/>
      <c r="T195" s="24"/>
      <c r="U195" s="17"/>
      <c r="V195" s="17"/>
      <c r="W195" s="26"/>
      <c r="X195" s="26"/>
    </row>
    <row r="196" spans="18:24" x14ac:dyDescent="0.2">
      <c r="R196" s="25"/>
      <c r="S196" s="24"/>
      <c r="T196" s="24"/>
      <c r="U196" s="17"/>
      <c r="V196" s="17"/>
      <c r="W196" s="26"/>
      <c r="X196" s="26"/>
    </row>
    <row r="197" spans="18:24" x14ac:dyDescent="0.2">
      <c r="R197" s="25"/>
      <c r="S197" s="24"/>
      <c r="T197" s="24"/>
      <c r="U197" s="17"/>
      <c r="V197" s="17"/>
      <c r="W197" s="26"/>
      <c r="X197" s="26"/>
    </row>
    <row r="198" spans="18:24" x14ac:dyDescent="0.2">
      <c r="R198" s="25"/>
      <c r="S198" s="24"/>
      <c r="T198" s="24"/>
      <c r="U198" s="17"/>
      <c r="V198" s="17"/>
      <c r="W198" s="26"/>
      <c r="X198" s="26"/>
    </row>
    <row r="199" spans="18:24" x14ac:dyDescent="0.2">
      <c r="R199" s="25"/>
      <c r="S199" s="24"/>
      <c r="T199" s="24"/>
      <c r="U199" s="17"/>
      <c r="V199" s="17"/>
      <c r="W199" s="26"/>
      <c r="X199" s="26"/>
    </row>
    <row r="200" spans="18:24" x14ac:dyDescent="0.2">
      <c r="R200" s="25"/>
      <c r="S200" s="24"/>
      <c r="T200" s="24"/>
      <c r="U200" s="17"/>
      <c r="V200" s="17"/>
      <c r="W200" s="26"/>
      <c r="X200" s="26"/>
    </row>
    <row r="201" spans="18:24" x14ac:dyDescent="0.2">
      <c r="R201" s="25"/>
      <c r="S201" s="24"/>
      <c r="T201" s="24"/>
      <c r="U201" s="17"/>
      <c r="V201" s="17"/>
      <c r="W201" s="26"/>
      <c r="X201" s="26"/>
    </row>
    <row r="202" spans="18:24" x14ac:dyDescent="0.2">
      <c r="R202" s="25"/>
      <c r="S202" s="24"/>
      <c r="T202" s="24"/>
      <c r="U202" s="17"/>
      <c r="V202" s="17"/>
      <c r="W202" s="26"/>
      <c r="X202" s="26"/>
    </row>
    <row r="203" spans="18:24" x14ac:dyDescent="0.2">
      <c r="R203" s="25"/>
      <c r="S203" s="24"/>
      <c r="T203" s="24"/>
      <c r="U203" s="17"/>
      <c r="V203" s="17"/>
      <c r="W203" s="26"/>
      <c r="X203" s="26"/>
    </row>
    <row r="204" spans="18:24" x14ac:dyDescent="0.2">
      <c r="R204" s="25"/>
      <c r="S204" s="24"/>
      <c r="T204" s="24"/>
      <c r="U204" s="17"/>
      <c r="V204" s="17"/>
      <c r="W204" s="26"/>
      <c r="X204" s="26"/>
    </row>
    <row r="205" spans="18:24" x14ac:dyDescent="0.2">
      <c r="R205" s="25"/>
      <c r="S205" s="24"/>
      <c r="T205" s="24"/>
      <c r="U205" s="17"/>
      <c r="V205" s="17"/>
      <c r="W205" s="26"/>
      <c r="X205" s="26"/>
    </row>
    <row r="206" spans="18:24" x14ac:dyDescent="0.2">
      <c r="R206" s="25"/>
      <c r="S206" s="24"/>
      <c r="T206" s="24"/>
      <c r="U206" s="17"/>
      <c r="V206" s="17"/>
      <c r="W206" s="26"/>
      <c r="X206" s="26"/>
    </row>
    <row r="207" spans="18:24" x14ac:dyDescent="0.2">
      <c r="R207" s="25"/>
      <c r="S207" s="24"/>
      <c r="T207" s="24"/>
      <c r="U207" s="17"/>
      <c r="V207" s="17"/>
      <c r="W207" s="26"/>
      <c r="X207" s="26"/>
    </row>
    <row r="208" spans="18:24" x14ac:dyDescent="0.2">
      <c r="R208" s="25"/>
      <c r="S208" s="24"/>
      <c r="T208" s="24"/>
      <c r="U208" s="17"/>
      <c r="V208" s="17"/>
      <c r="W208" s="26"/>
      <c r="X208" s="26"/>
    </row>
    <row r="209" spans="18:24" x14ac:dyDescent="0.2">
      <c r="R209" s="25"/>
      <c r="S209" s="24"/>
      <c r="T209" s="24"/>
      <c r="U209" s="17"/>
      <c r="V209" s="17"/>
      <c r="W209" s="26"/>
      <c r="X209" s="26"/>
    </row>
    <row r="210" spans="18:24" x14ac:dyDescent="0.2">
      <c r="R210" s="25"/>
      <c r="S210" s="24"/>
      <c r="T210" s="24"/>
      <c r="U210" s="17"/>
      <c r="V210" s="17"/>
      <c r="W210" s="26"/>
      <c r="X210" s="26"/>
    </row>
    <row r="211" spans="18:24" x14ac:dyDescent="0.2">
      <c r="R211" s="25"/>
      <c r="S211" s="24"/>
      <c r="T211" s="24"/>
      <c r="U211" s="17"/>
      <c r="V211" s="17"/>
      <c r="W211" s="26"/>
      <c r="X211" s="26"/>
    </row>
    <row r="212" spans="18:24" x14ac:dyDescent="0.2">
      <c r="R212" s="25"/>
      <c r="S212" s="24"/>
      <c r="T212" s="24"/>
      <c r="U212" s="17"/>
      <c r="V212" s="17"/>
      <c r="W212" s="26"/>
      <c r="X212" s="26"/>
    </row>
    <row r="213" spans="18:24" x14ac:dyDescent="0.2">
      <c r="R213" s="25"/>
      <c r="S213" s="24"/>
      <c r="T213" s="24"/>
      <c r="U213" s="17"/>
      <c r="V213" s="17"/>
      <c r="W213" s="26"/>
      <c r="X213" s="26"/>
    </row>
    <row r="214" spans="18:24" x14ac:dyDescent="0.2">
      <c r="R214" s="25"/>
      <c r="S214" s="24"/>
      <c r="T214" s="24"/>
      <c r="U214" s="17"/>
      <c r="V214" s="17"/>
      <c r="W214" s="26"/>
      <c r="X214" s="26"/>
    </row>
    <row r="215" spans="18:24" x14ac:dyDescent="0.2">
      <c r="R215" s="25"/>
      <c r="S215" s="24"/>
      <c r="T215" s="24"/>
      <c r="U215" s="17"/>
      <c r="V215" s="17"/>
      <c r="W215" s="26"/>
      <c r="X215" s="26"/>
    </row>
    <row r="216" spans="18:24" x14ac:dyDescent="0.2">
      <c r="R216" s="25"/>
      <c r="S216" s="24"/>
      <c r="T216" s="24"/>
      <c r="U216" s="17"/>
      <c r="V216" s="17"/>
      <c r="W216" s="26"/>
      <c r="X216" s="26"/>
    </row>
    <row r="217" spans="18:24" x14ac:dyDescent="0.2">
      <c r="R217" s="25"/>
      <c r="S217" s="24"/>
      <c r="T217" s="24"/>
      <c r="U217" s="17"/>
      <c r="V217" s="17"/>
      <c r="W217" s="26"/>
      <c r="X217" s="26"/>
    </row>
    <row r="218" spans="18:24" x14ac:dyDescent="0.2">
      <c r="R218" s="25"/>
      <c r="S218" s="24"/>
      <c r="T218" s="24"/>
      <c r="U218" s="17"/>
      <c r="V218" s="17"/>
      <c r="W218" s="26"/>
      <c r="X218" s="26"/>
    </row>
    <row r="219" spans="18:24" x14ac:dyDescent="0.2">
      <c r="R219" s="25"/>
      <c r="S219" s="24"/>
      <c r="T219" s="24"/>
      <c r="U219" s="17"/>
      <c r="V219" s="17"/>
      <c r="W219" s="26"/>
      <c r="X219" s="26"/>
    </row>
    <row r="220" spans="18:24" x14ac:dyDescent="0.2">
      <c r="R220" s="25"/>
      <c r="S220" s="24"/>
      <c r="T220" s="24"/>
      <c r="U220" s="17"/>
      <c r="V220" s="17"/>
      <c r="W220" s="26"/>
      <c r="X220" s="26"/>
    </row>
    <row r="221" spans="18:24" x14ac:dyDescent="0.2">
      <c r="R221" s="25"/>
      <c r="S221" s="24"/>
      <c r="T221" s="24"/>
      <c r="U221" s="17"/>
      <c r="V221" s="17"/>
      <c r="W221" s="26"/>
      <c r="X221" s="26"/>
    </row>
    <row r="222" spans="18:24" x14ac:dyDescent="0.2">
      <c r="R222" s="25"/>
      <c r="S222" s="24"/>
      <c r="T222" s="24"/>
      <c r="U222" s="17"/>
      <c r="V222" s="17"/>
      <c r="W222" s="26"/>
      <c r="X222" s="26"/>
    </row>
    <row r="223" spans="18:24" x14ac:dyDescent="0.2">
      <c r="R223" s="25"/>
      <c r="S223" s="24"/>
      <c r="T223" s="24"/>
      <c r="U223" s="17"/>
      <c r="V223" s="17"/>
      <c r="W223" s="26"/>
      <c r="X223" s="26"/>
    </row>
    <row r="224" spans="18:24" x14ac:dyDescent="0.2">
      <c r="R224" s="25"/>
      <c r="S224" s="24"/>
      <c r="T224" s="24"/>
      <c r="U224" s="17"/>
      <c r="V224" s="17"/>
      <c r="W224" s="26"/>
      <c r="X224" s="26"/>
    </row>
    <row r="225" spans="18:24" x14ac:dyDescent="0.2">
      <c r="R225" s="25"/>
      <c r="S225" s="24"/>
      <c r="T225" s="24"/>
      <c r="U225" s="17"/>
      <c r="V225" s="17"/>
      <c r="W225" s="26"/>
      <c r="X225" s="26"/>
    </row>
    <row r="226" spans="18:24" x14ac:dyDescent="0.2">
      <c r="R226" s="25"/>
      <c r="S226" s="24"/>
      <c r="T226" s="24"/>
      <c r="U226" s="17"/>
      <c r="V226" s="17"/>
      <c r="W226" s="26"/>
      <c r="X226" s="26"/>
    </row>
    <row r="227" spans="18:24" x14ac:dyDescent="0.2">
      <c r="R227" s="25"/>
      <c r="S227" s="24"/>
      <c r="T227" s="24"/>
      <c r="U227" s="17"/>
      <c r="V227" s="17"/>
      <c r="W227" s="26"/>
      <c r="X227" s="26"/>
    </row>
    <row r="228" spans="18:24" x14ac:dyDescent="0.2">
      <c r="R228" s="25"/>
      <c r="S228" s="24"/>
      <c r="T228" s="24"/>
      <c r="U228" s="17"/>
      <c r="V228" s="17"/>
      <c r="W228" s="26"/>
      <c r="X228" s="26"/>
    </row>
    <row r="229" spans="18:24" x14ac:dyDescent="0.2">
      <c r="R229" s="25"/>
      <c r="S229" s="24"/>
      <c r="T229" s="24"/>
      <c r="U229" s="17"/>
      <c r="V229" s="17"/>
      <c r="W229" s="26"/>
      <c r="X229" s="26"/>
    </row>
    <row r="230" spans="18:24" x14ac:dyDescent="0.2">
      <c r="R230" s="25"/>
      <c r="S230" s="24"/>
      <c r="T230" s="24"/>
      <c r="U230" s="17"/>
      <c r="V230" s="17"/>
      <c r="W230" s="26"/>
      <c r="X230" s="26"/>
    </row>
    <row r="231" spans="18:24" x14ac:dyDescent="0.2">
      <c r="R231" s="25"/>
      <c r="S231" s="24"/>
      <c r="T231" s="24"/>
      <c r="U231" s="17"/>
      <c r="V231" s="17"/>
      <c r="W231" s="26"/>
      <c r="X231" s="26"/>
    </row>
    <row r="232" spans="18:24" x14ac:dyDescent="0.2">
      <c r="R232" s="25"/>
      <c r="S232" s="24"/>
      <c r="T232" s="24"/>
      <c r="U232" s="17"/>
      <c r="V232" s="17"/>
      <c r="W232" s="26"/>
      <c r="X232" s="26"/>
    </row>
    <row r="233" spans="18:24" x14ac:dyDescent="0.2">
      <c r="R233" s="25"/>
      <c r="S233" s="24"/>
      <c r="T233" s="24"/>
      <c r="U233" s="17"/>
      <c r="V233" s="17"/>
      <c r="W233" s="26"/>
      <c r="X233" s="26"/>
    </row>
    <row r="234" spans="18:24" x14ac:dyDescent="0.2">
      <c r="R234" s="25"/>
      <c r="S234" s="24"/>
      <c r="T234" s="24"/>
      <c r="U234" s="17"/>
      <c r="V234" s="17"/>
      <c r="W234" s="26"/>
      <c r="X234" s="26"/>
    </row>
    <row r="235" spans="18:24" x14ac:dyDescent="0.2">
      <c r="R235" s="25"/>
      <c r="S235" s="24"/>
      <c r="T235" s="24"/>
      <c r="U235" s="17"/>
      <c r="V235" s="17"/>
      <c r="W235" s="26"/>
      <c r="X235" s="26"/>
    </row>
    <row r="236" spans="18:24" x14ac:dyDescent="0.2">
      <c r="R236" s="25"/>
      <c r="S236" s="24"/>
      <c r="T236" s="24"/>
      <c r="U236" s="17"/>
      <c r="V236" s="17"/>
      <c r="W236" s="26"/>
      <c r="X236" s="26"/>
    </row>
    <row r="237" spans="18:24" x14ac:dyDescent="0.2">
      <c r="R237" s="25"/>
      <c r="S237" s="24"/>
      <c r="T237" s="24"/>
      <c r="U237" s="17"/>
      <c r="V237" s="17"/>
      <c r="W237" s="26"/>
      <c r="X237" s="26"/>
    </row>
    <row r="238" spans="18:24" x14ac:dyDescent="0.2">
      <c r="R238" s="25"/>
      <c r="S238" s="24"/>
      <c r="T238" s="24"/>
      <c r="U238" s="17"/>
      <c r="V238" s="17"/>
      <c r="W238" s="26"/>
      <c r="X238" s="26"/>
    </row>
    <row r="239" spans="18:24" x14ac:dyDescent="0.2">
      <c r="R239" s="25"/>
      <c r="S239" s="24"/>
      <c r="T239" s="24"/>
      <c r="U239" s="17"/>
      <c r="V239" s="17"/>
      <c r="W239" s="26"/>
      <c r="X239" s="26"/>
    </row>
    <row r="240" spans="18:24" x14ac:dyDescent="0.2">
      <c r="R240" s="25"/>
      <c r="S240" s="24"/>
      <c r="T240" s="24"/>
      <c r="U240" s="17"/>
      <c r="V240" s="17"/>
      <c r="W240" s="26"/>
      <c r="X240" s="26"/>
    </row>
    <row r="241" spans="18:24" x14ac:dyDescent="0.2">
      <c r="R241" s="25"/>
      <c r="S241" s="24"/>
      <c r="T241" s="24"/>
      <c r="U241" s="17"/>
      <c r="V241" s="17"/>
      <c r="W241" s="26"/>
      <c r="X241" s="26"/>
    </row>
    <row r="242" spans="18:24" x14ac:dyDescent="0.2">
      <c r="R242" s="25"/>
      <c r="S242" s="24"/>
      <c r="T242" s="24"/>
      <c r="U242" s="17"/>
      <c r="V242" s="17"/>
      <c r="W242" s="26"/>
      <c r="X242" s="26"/>
    </row>
    <row r="243" spans="18:24" x14ac:dyDescent="0.2">
      <c r="R243" s="25"/>
      <c r="S243" s="24"/>
      <c r="T243" s="24"/>
      <c r="U243" s="17"/>
      <c r="V243" s="17"/>
      <c r="W243" s="26"/>
      <c r="X243" s="26"/>
    </row>
    <row r="244" spans="18:24" x14ac:dyDescent="0.2">
      <c r="R244" s="25"/>
      <c r="S244" s="24"/>
      <c r="T244" s="24"/>
      <c r="U244" s="17"/>
      <c r="V244" s="17"/>
      <c r="W244" s="26"/>
      <c r="X244" s="26"/>
    </row>
    <row r="245" spans="18:24" x14ac:dyDescent="0.2">
      <c r="R245" s="25"/>
      <c r="S245" s="24"/>
      <c r="T245" s="24"/>
      <c r="U245" s="17"/>
      <c r="V245" s="17"/>
      <c r="W245" s="26"/>
      <c r="X245" s="26"/>
    </row>
    <row r="246" spans="18:24" x14ac:dyDescent="0.2">
      <c r="R246" s="25"/>
      <c r="S246" s="24"/>
      <c r="T246" s="24"/>
      <c r="U246" s="17"/>
      <c r="V246" s="17"/>
      <c r="W246" s="26"/>
      <c r="X246" s="26"/>
    </row>
    <row r="247" spans="18:24" x14ac:dyDescent="0.2">
      <c r="R247" s="25"/>
      <c r="S247" s="24"/>
      <c r="T247" s="24"/>
      <c r="U247" s="17"/>
      <c r="V247" s="17"/>
      <c r="W247" s="26"/>
      <c r="X247" s="26"/>
    </row>
    <row r="248" spans="18:24" x14ac:dyDescent="0.2">
      <c r="R248" s="25"/>
      <c r="S248" s="24"/>
      <c r="T248" s="24"/>
      <c r="U248" s="17"/>
      <c r="V248" s="17"/>
      <c r="W248" s="26"/>
      <c r="X248" s="26"/>
    </row>
    <row r="249" spans="18:24" x14ac:dyDescent="0.2">
      <c r="R249" s="25"/>
      <c r="S249" s="24"/>
      <c r="T249" s="24"/>
      <c r="U249" s="17"/>
      <c r="V249" s="17"/>
      <c r="W249" s="26"/>
      <c r="X249" s="26"/>
    </row>
    <row r="250" spans="18:24" x14ac:dyDescent="0.2">
      <c r="R250" s="25"/>
      <c r="S250" s="24"/>
      <c r="T250" s="24"/>
      <c r="U250" s="17"/>
      <c r="V250" s="17"/>
      <c r="W250" s="26"/>
      <c r="X250" s="26"/>
    </row>
    <row r="251" spans="18:24" x14ac:dyDescent="0.2">
      <c r="R251" s="25"/>
      <c r="S251" s="24"/>
      <c r="T251" s="24"/>
      <c r="U251" s="17"/>
      <c r="V251" s="17"/>
      <c r="W251" s="26"/>
      <c r="X251" s="26"/>
    </row>
    <row r="252" spans="18:24" x14ac:dyDescent="0.2">
      <c r="R252" s="25"/>
      <c r="S252" s="24"/>
      <c r="T252" s="24"/>
      <c r="U252" s="17"/>
      <c r="V252" s="17"/>
      <c r="W252" s="26"/>
      <c r="X252" s="26"/>
    </row>
    <row r="253" spans="18:24" x14ac:dyDescent="0.2">
      <c r="R253" s="25"/>
      <c r="S253" s="24"/>
      <c r="T253" s="24"/>
      <c r="U253" s="17"/>
      <c r="V253" s="17"/>
      <c r="W253" s="26"/>
      <c r="X253" s="26"/>
    </row>
    <row r="254" spans="18:24" x14ac:dyDescent="0.2">
      <c r="R254" s="25"/>
      <c r="S254" s="24"/>
      <c r="T254" s="24"/>
      <c r="U254" s="17"/>
      <c r="V254" s="17"/>
      <c r="W254" s="26"/>
      <c r="X254" s="26"/>
    </row>
    <row r="255" spans="18:24" x14ac:dyDescent="0.2">
      <c r="R255" s="25"/>
      <c r="S255" s="24"/>
      <c r="T255" s="24"/>
      <c r="U255" s="17"/>
      <c r="V255" s="17"/>
      <c r="W255" s="26"/>
      <c r="X255" s="26"/>
    </row>
    <row r="256" spans="18:24" x14ac:dyDescent="0.2">
      <c r="R256" s="25"/>
      <c r="S256" s="24"/>
      <c r="T256" s="24"/>
      <c r="U256" s="17"/>
      <c r="V256" s="17"/>
      <c r="W256" s="26"/>
      <c r="X256" s="26"/>
    </row>
    <row r="257" spans="18:24" x14ac:dyDescent="0.2">
      <c r="R257" s="25"/>
      <c r="S257" s="24"/>
      <c r="T257" s="24"/>
      <c r="U257" s="17"/>
      <c r="V257" s="17"/>
      <c r="W257" s="26"/>
      <c r="X257" s="26"/>
    </row>
    <row r="258" spans="18:24" x14ac:dyDescent="0.2">
      <c r="R258" s="25"/>
      <c r="S258" s="24"/>
      <c r="T258" s="24"/>
      <c r="U258" s="17"/>
      <c r="V258" s="17"/>
      <c r="W258" s="26"/>
      <c r="X258" s="26"/>
    </row>
    <row r="259" spans="18:24" x14ac:dyDescent="0.2">
      <c r="R259" s="25"/>
      <c r="S259" s="24"/>
      <c r="T259" s="24"/>
      <c r="U259" s="17"/>
      <c r="V259" s="17"/>
      <c r="W259" s="26"/>
      <c r="X259" s="26"/>
    </row>
    <row r="260" spans="18:24" x14ac:dyDescent="0.2">
      <c r="R260" s="25"/>
      <c r="S260" s="24"/>
      <c r="T260" s="24"/>
      <c r="U260" s="17"/>
      <c r="V260" s="17"/>
      <c r="W260" s="26"/>
      <c r="X260" s="26"/>
    </row>
    <row r="261" spans="18:24" x14ac:dyDescent="0.2">
      <c r="R261" s="25"/>
      <c r="S261" s="24"/>
      <c r="T261" s="24"/>
      <c r="U261" s="17"/>
      <c r="V261" s="17"/>
      <c r="W261" s="26"/>
      <c r="X261" s="26"/>
    </row>
    <row r="262" spans="18:24" x14ac:dyDescent="0.2">
      <c r="R262" s="25"/>
      <c r="S262" s="24"/>
      <c r="T262" s="24"/>
      <c r="U262" s="17"/>
      <c r="V262" s="17"/>
      <c r="W262" s="26"/>
      <c r="X262" s="26"/>
    </row>
    <row r="263" spans="18:24" x14ac:dyDescent="0.2">
      <c r="R263" s="25"/>
      <c r="S263" s="24"/>
      <c r="T263" s="24"/>
      <c r="U263" s="17"/>
      <c r="V263" s="17"/>
      <c r="W263" s="26"/>
      <c r="X263" s="26"/>
    </row>
    <row r="264" spans="18:24" x14ac:dyDescent="0.2">
      <c r="R264" s="25"/>
      <c r="S264" s="24"/>
      <c r="T264" s="24"/>
      <c r="U264" s="17"/>
      <c r="V264" s="17"/>
      <c r="W264" s="26"/>
      <c r="X264" s="26"/>
    </row>
    <row r="265" spans="18:24" x14ac:dyDescent="0.2">
      <c r="R265" s="25"/>
      <c r="S265" s="24"/>
      <c r="T265" s="24"/>
      <c r="U265" s="17"/>
      <c r="V265" s="17"/>
      <c r="W265" s="26"/>
      <c r="X265" s="26"/>
    </row>
    <row r="266" spans="18:24" x14ac:dyDescent="0.2">
      <c r="R266" s="25"/>
      <c r="S266" s="24"/>
      <c r="T266" s="24"/>
      <c r="U266" s="17"/>
      <c r="V266" s="17"/>
      <c r="W266" s="26"/>
      <c r="X266" s="26"/>
    </row>
    <row r="267" spans="18:24" x14ac:dyDescent="0.2">
      <c r="R267" s="25"/>
      <c r="S267" s="24"/>
      <c r="T267" s="24"/>
      <c r="U267" s="17"/>
      <c r="V267" s="17"/>
      <c r="W267" s="26"/>
      <c r="X267" s="26"/>
    </row>
    <row r="268" spans="18:24" x14ac:dyDescent="0.2">
      <c r="R268" s="25"/>
      <c r="S268" s="24"/>
      <c r="T268" s="24"/>
      <c r="U268" s="17"/>
      <c r="V268" s="17"/>
      <c r="W268" s="26"/>
      <c r="X268" s="26"/>
    </row>
    <row r="269" spans="18:24" x14ac:dyDescent="0.2">
      <c r="R269" s="25"/>
      <c r="S269" s="24"/>
      <c r="T269" s="24"/>
      <c r="U269" s="17"/>
      <c r="V269" s="17"/>
      <c r="W269" s="26"/>
      <c r="X269" s="26"/>
    </row>
    <row r="270" spans="18:24" x14ac:dyDescent="0.2">
      <c r="R270" s="25"/>
      <c r="S270" s="24"/>
      <c r="T270" s="24"/>
      <c r="U270" s="17"/>
      <c r="V270" s="17"/>
      <c r="W270" s="26"/>
      <c r="X270" s="26"/>
    </row>
    <row r="271" spans="18:24" x14ac:dyDescent="0.2">
      <c r="R271" s="25"/>
      <c r="S271" s="24"/>
      <c r="T271" s="24"/>
      <c r="U271" s="17"/>
      <c r="V271" s="17"/>
      <c r="W271" s="26"/>
      <c r="X271" s="26"/>
    </row>
    <row r="272" spans="18:24" x14ac:dyDescent="0.2">
      <c r="R272" s="25"/>
      <c r="S272" s="24"/>
      <c r="T272" s="24"/>
      <c r="U272" s="17"/>
      <c r="V272" s="17"/>
      <c r="W272" s="26"/>
      <c r="X272" s="26"/>
    </row>
    <row r="273" spans="18:24" x14ac:dyDescent="0.2">
      <c r="R273" s="25"/>
      <c r="S273" s="24"/>
      <c r="T273" s="24"/>
      <c r="U273" s="17"/>
      <c r="V273" s="17"/>
      <c r="W273" s="26"/>
      <c r="X273" s="26"/>
    </row>
    <row r="274" spans="18:24" x14ac:dyDescent="0.2">
      <c r="R274" s="25"/>
      <c r="S274" s="24"/>
      <c r="T274" s="24"/>
      <c r="U274" s="17"/>
      <c r="V274" s="17"/>
      <c r="W274" s="26"/>
      <c r="X274" s="26"/>
    </row>
    <row r="275" spans="18:24" x14ac:dyDescent="0.2">
      <c r="R275" s="25"/>
      <c r="S275" s="24"/>
      <c r="T275" s="24"/>
      <c r="U275" s="17"/>
      <c r="V275" s="17"/>
      <c r="W275" s="26"/>
      <c r="X275" s="26"/>
    </row>
    <row r="276" spans="18:24" x14ac:dyDescent="0.2">
      <c r="R276" s="25"/>
      <c r="S276" s="24"/>
      <c r="T276" s="24"/>
      <c r="U276" s="17"/>
      <c r="V276" s="17"/>
      <c r="W276" s="26"/>
      <c r="X276" s="26"/>
    </row>
    <row r="277" spans="18:24" x14ac:dyDescent="0.2">
      <c r="R277" s="25"/>
      <c r="S277" s="24"/>
      <c r="T277" s="24"/>
      <c r="U277" s="17"/>
      <c r="V277" s="17"/>
      <c r="W277" s="26"/>
      <c r="X277" s="26"/>
    </row>
    <row r="278" spans="18:24" x14ac:dyDescent="0.2">
      <c r="R278" s="25"/>
      <c r="S278" s="24"/>
      <c r="T278" s="24"/>
      <c r="U278" s="17"/>
      <c r="V278" s="17"/>
      <c r="W278" s="26"/>
      <c r="X278" s="26"/>
    </row>
    <row r="279" spans="18:24" x14ac:dyDescent="0.2">
      <c r="R279" s="25"/>
      <c r="S279" s="24"/>
      <c r="T279" s="24"/>
      <c r="U279" s="17"/>
      <c r="V279" s="17"/>
      <c r="W279" s="26"/>
      <c r="X279" s="26"/>
    </row>
    <row r="280" spans="18:24" x14ac:dyDescent="0.2">
      <c r="R280" s="25"/>
      <c r="S280" s="24"/>
      <c r="T280" s="24"/>
      <c r="U280" s="17"/>
      <c r="V280" s="17"/>
      <c r="W280" s="26"/>
      <c r="X280" s="26"/>
    </row>
    <row r="281" spans="18:24" x14ac:dyDescent="0.2">
      <c r="R281" s="25"/>
      <c r="S281" s="24"/>
      <c r="T281" s="24"/>
      <c r="U281" s="17"/>
      <c r="V281" s="17"/>
      <c r="W281" s="26"/>
      <c r="X281" s="26"/>
    </row>
    <row r="282" spans="18:24" x14ac:dyDescent="0.2">
      <c r="R282" s="25"/>
      <c r="S282" s="24"/>
      <c r="T282" s="24"/>
      <c r="U282" s="17"/>
      <c r="V282" s="17"/>
      <c r="W282" s="26"/>
      <c r="X282" s="26"/>
    </row>
    <row r="283" spans="18:24" x14ac:dyDescent="0.2">
      <c r="R283" s="25"/>
      <c r="S283" s="24"/>
      <c r="T283" s="24"/>
      <c r="U283" s="17"/>
      <c r="V283" s="17"/>
      <c r="W283" s="26"/>
      <c r="X283" s="26"/>
    </row>
    <row r="284" spans="18:24" x14ac:dyDescent="0.2">
      <c r="R284" s="25"/>
      <c r="S284" s="24"/>
      <c r="T284" s="24"/>
      <c r="U284" s="17"/>
      <c r="V284" s="17"/>
      <c r="W284" s="26"/>
      <c r="X284" s="26"/>
    </row>
    <row r="285" spans="18:24" x14ac:dyDescent="0.2">
      <c r="R285" s="25"/>
      <c r="S285" s="24"/>
      <c r="T285" s="24"/>
      <c r="U285" s="17"/>
      <c r="V285" s="17"/>
      <c r="W285" s="26"/>
      <c r="X285" s="26"/>
    </row>
    <row r="286" spans="18:24" x14ac:dyDescent="0.2">
      <c r="R286" s="25"/>
      <c r="S286" s="24"/>
      <c r="T286" s="24"/>
      <c r="U286" s="17"/>
      <c r="V286" s="17"/>
      <c r="W286" s="26"/>
      <c r="X286" s="26"/>
    </row>
    <row r="287" spans="18:24" x14ac:dyDescent="0.2">
      <c r="R287" s="25"/>
      <c r="S287" s="24"/>
      <c r="T287" s="24"/>
      <c r="U287" s="17"/>
      <c r="V287" s="17"/>
      <c r="W287" s="26"/>
      <c r="X287" s="26"/>
    </row>
    <row r="288" spans="18:24" x14ac:dyDescent="0.2">
      <c r="R288" s="25"/>
      <c r="S288" s="24"/>
      <c r="T288" s="24"/>
      <c r="U288" s="17"/>
      <c r="V288" s="17"/>
      <c r="W288" s="26"/>
      <c r="X288" s="26"/>
    </row>
    <row r="289" spans="18:24" x14ac:dyDescent="0.2">
      <c r="R289" s="25"/>
      <c r="S289" s="24"/>
      <c r="T289" s="24"/>
      <c r="U289" s="17"/>
      <c r="V289" s="17"/>
      <c r="W289" s="26"/>
      <c r="X289" s="26"/>
    </row>
    <row r="290" spans="18:24" x14ac:dyDescent="0.2">
      <c r="R290" s="25"/>
      <c r="S290" s="24"/>
      <c r="T290" s="24"/>
      <c r="U290" s="17"/>
      <c r="V290" s="17"/>
      <c r="W290" s="26"/>
      <c r="X290" s="26"/>
    </row>
    <row r="291" spans="18:24" x14ac:dyDescent="0.2">
      <c r="R291" s="25"/>
      <c r="S291" s="24"/>
      <c r="T291" s="24"/>
      <c r="U291" s="17"/>
      <c r="V291" s="17"/>
      <c r="W291" s="26"/>
      <c r="X291" s="26"/>
    </row>
    <row r="292" spans="18:24" x14ac:dyDescent="0.2">
      <c r="R292" s="25"/>
      <c r="S292" s="24"/>
      <c r="T292" s="24"/>
      <c r="U292" s="17"/>
      <c r="V292" s="17"/>
      <c r="W292" s="26"/>
      <c r="X292" s="26"/>
    </row>
    <row r="293" spans="18:24" x14ac:dyDescent="0.2">
      <c r="R293" s="25"/>
      <c r="S293" s="24"/>
      <c r="T293" s="24"/>
      <c r="U293" s="17"/>
      <c r="V293" s="17"/>
      <c r="W293" s="26"/>
      <c r="X293" s="26"/>
    </row>
    <row r="294" spans="18:24" x14ac:dyDescent="0.2">
      <c r="R294" s="25"/>
      <c r="S294" s="24"/>
      <c r="T294" s="24"/>
      <c r="U294" s="17"/>
      <c r="V294" s="17"/>
      <c r="W294" s="26"/>
      <c r="X294" s="26"/>
    </row>
    <row r="295" spans="18:24" x14ac:dyDescent="0.2">
      <c r="R295" s="25"/>
      <c r="S295" s="24"/>
      <c r="T295" s="24"/>
      <c r="U295" s="17"/>
      <c r="V295" s="17"/>
      <c r="W295" s="26"/>
      <c r="X295" s="26"/>
    </row>
    <row r="296" spans="18:24" x14ac:dyDescent="0.2">
      <c r="R296" s="25"/>
      <c r="S296" s="24"/>
      <c r="T296" s="24"/>
      <c r="U296" s="17"/>
      <c r="V296" s="17"/>
      <c r="W296" s="26"/>
      <c r="X296" s="26"/>
    </row>
    <row r="297" spans="18:24" x14ac:dyDescent="0.2">
      <c r="R297" s="25"/>
      <c r="S297" s="24"/>
      <c r="T297" s="24"/>
      <c r="U297" s="17"/>
      <c r="V297" s="17"/>
      <c r="W297" s="26"/>
      <c r="X297" s="26"/>
    </row>
    <row r="298" spans="18:24" x14ac:dyDescent="0.2">
      <c r="R298" s="25"/>
      <c r="S298" s="24"/>
      <c r="T298" s="24"/>
      <c r="U298" s="17"/>
      <c r="V298" s="17"/>
      <c r="W298" s="26"/>
      <c r="X298" s="26"/>
    </row>
    <row r="299" spans="18:24" x14ac:dyDescent="0.2">
      <c r="R299" s="25"/>
      <c r="S299" s="24"/>
      <c r="T299" s="24"/>
      <c r="U299" s="17"/>
      <c r="V299" s="17"/>
      <c r="W299" s="26"/>
      <c r="X299" s="26"/>
    </row>
    <row r="300" spans="18:24" x14ac:dyDescent="0.2">
      <c r="R300" s="25"/>
      <c r="S300" s="24"/>
      <c r="T300" s="24"/>
      <c r="U300" s="17"/>
      <c r="V300" s="17"/>
      <c r="W300" s="26"/>
      <c r="X300" s="26"/>
    </row>
    <row r="301" spans="18:24" x14ac:dyDescent="0.2">
      <c r="R301" s="25"/>
      <c r="S301" s="24"/>
      <c r="T301" s="24"/>
      <c r="U301" s="17"/>
      <c r="V301" s="17"/>
      <c r="W301" s="26"/>
      <c r="X301" s="26"/>
    </row>
  </sheetData>
  <mergeCells count="7">
    <mergeCell ref="M4:M6"/>
    <mergeCell ref="A1:K1"/>
    <mergeCell ref="A29:L29"/>
    <mergeCell ref="A57:L57"/>
    <mergeCell ref="A72:L72"/>
    <mergeCell ref="A15:K15"/>
    <mergeCell ref="A43:L43"/>
  </mergeCells>
  <conditionalFormatting sqref="V304:V1048576 V160:V301 V1:V145">
    <cfRule type="cellIs" dxfId="6" priority="8" operator="lessThan">
      <formula>0</formula>
    </cfRule>
  </conditionalFormatting>
  <conditionalFormatting sqref="C3:J13">
    <cfRule type="expression" dxfId="5" priority="6">
      <formula>C3&gt;B3</formula>
    </cfRule>
  </conditionalFormatting>
  <conditionalFormatting sqref="AA17:AJ27">
    <cfRule type="expression" dxfId="4" priority="5">
      <formula>AA17&lt;&gt;B3</formula>
    </cfRule>
  </conditionalFormatting>
  <conditionalFormatting sqref="B17:K27">
    <cfRule type="expression" dxfId="3" priority="4">
      <formula>B17&lt;&gt;B3</formula>
    </cfRule>
  </conditionalFormatting>
  <conditionalFormatting sqref="B59:L69">
    <cfRule type="expression" dxfId="2" priority="3">
      <formula>B59&lt;&gt;B45</formula>
    </cfRule>
  </conditionalFormatting>
  <conditionalFormatting sqref="C45:L55">
    <cfRule type="expression" dxfId="1" priority="2">
      <formula>C45&lt;&gt;C31</formula>
    </cfRule>
  </conditionalFormatting>
  <conditionalFormatting sqref="C31:L41">
    <cfRule type="expression" dxfId="0" priority="1">
      <formula>C31&lt;B31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C5F63-C1AC-49C6-A9D5-CC9720FD4A34}">
  <sheetPr codeName="Sheet5"/>
  <dimension ref="A1"/>
  <sheetViews>
    <sheetView rightToLeft="1" workbookViewId="0"/>
  </sheetViews>
  <sheetFormatPr defaultRowHeight="15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2</vt:i4>
      </vt:variant>
    </vt:vector>
  </HeadingPairs>
  <TitlesOfParts>
    <vt:vector size="7" baseType="lpstr">
      <vt:lpstr>הסבר</vt:lpstr>
      <vt:lpstr>קטלוג תחנות ופוליגונים</vt:lpstr>
      <vt:lpstr>עוצמות גשם</vt:lpstr>
      <vt:lpstr>בסיס נתונים</vt:lpstr>
      <vt:lpstr>Alternating Block Method</vt:lpstr>
      <vt:lpstr>cmbPolygon</vt:lpstr>
      <vt:lpstr>RainIntensities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Jonatan Shavit</dc:creator>
  <cp:lastModifiedBy>פיאנה קרנץ</cp:lastModifiedBy>
  <dcterms:created xsi:type="dcterms:W3CDTF">2018-11-07T06:28:26Z</dcterms:created>
  <dcterms:modified xsi:type="dcterms:W3CDTF">2023-01-29T07:58:51Z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667e262778464b1a9a2953f6a35fefa9</vt:lpwstr>
  </property>
</Properties>
</file>