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עאמר\חופש המידע\פרסום דוח התקשרויות חופש המידע\2025\רבעון 2\"/>
    </mc:Choice>
  </mc:AlternateContent>
  <xr:revisionPtr revIDLastSave="0" documentId="13_ncr:1_{4254DC7C-C3E8-4875-B85B-D25AB5A87B34}" xr6:coauthVersionLast="47" xr6:coauthVersionMax="47" xr10:uidLastSave="{00000000-0000-0000-0000-000000000000}"/>
  <bookViews>
    <workbookView xWindow="7224" yWindow="3588" windowWidth="21720" windowHeight="11400" tabRatio="914" xr2:uid="{802AB2AC-01F5-4239-95F9-593B9EF09F23}"/>
  </bookViews>
  <sheets>
    <sheet name="מסכם" sheetId="15" r:id="rId1"/>
    <sheet name="לא מסווג" sheetId="1" r:id="rId2"/>
    <sheet name="תקנה 3(28) - נסיבות מיוחדות" sheetId="2" r:id="rId3"/>
    <sheet name="תקנה 3(1) - התקשרות ששוויה אינו" sheetId="3" r:id="rId4"/>
    <sheet name="תקנה 3(2) - התקשרות דחופה למניע" sheetId="4" r:id="rId5"/>
    <sheet name="תקנה 3(29) - ספק יחיד" sheetId="5" r:id="rId6"/>
    <sheet name="תקנה 3(34) # התקשרות של יחידה ל" sheetId="6" r:id="rId7"/>
    <sheet name="תקנה 3(4)(ב)(1) - התקשרות המשך " sheetId="7" r:id="rId8"/>
    <sheet name="תקנה 3(4)(ב)(2) - התקשרות המשך " sheetId="8" r:id="rId9"/>
    <sheet name="תקנה 3(4)(ב)(3) - התקשרות המשך " sheetId="9" r:id="rId10"/>
    <sheet name="תקנה 14ב - מכרז מרכזי" sheetId="10" r:id="rId11"/>
    <sheet name="תקנה 1ב - מכרז פומבי רגיל" sheetId="11" r:id="rId12"/>
    <sheet name="תקנה 17ו - מכרז מסגרת" sheetId="12" r:id="rId13"/>
    <sheet name="מכרז פומבי רגיל ממוכן" sheetId="13" r:id="rId14"/>
    <sheet name="תקנה 23(א2) - הצעה יחידה במכרז " sheetId="14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5" l="1"/>
  <c r="B3" i="14"/>
  <c r="B7" i="13"/>
  <c r="B7" i="12"/>
  <c r="B5" i="11"/>
  <c r="B9" i="10"/>
  <c r="B3" i="9"/>
  <c r="B5" i="8"/>
  <c r="B3" i="7"/>
  <c r="B3" i="6"/>
  <c r="B24" i="5"/>
  <c r="B3" i="4"/>
  <c r="B91" i="3"/>
  <c r="B93" i="2"/>
  <c r="B73" i="1"/>
</calcChain>
</file>

<file path=xl/sharedStrings.xml><?xml version="1.0" encoding="utf-8"?>
<sst xmlns="http://schemas.openxmlformats.org/spreadsheetml/2006/main" count="346" uniqueCount="192">
  <si>
    <t>ראגנטים: ראגנטים וכימיקלים</t>
  </si>
  <si>
    <t>תרופות: חומרי ניגוד</t>
  </si>
  <si>
    <t>שירות משקי: כביסת חוץ</t>
  </si>
  <si>
    <t>טכני: גזים רפואיים</t>
  </si>
  <si>
    <t>מזון: מוצרי חלב</t>
  </si>
  <si>
    <t>צר''פ: דיאליזה</t>
  </si>
  <si>
    <t>שירות משקי: שכירת ציוד משקי</t>
  </si>
  <si>
    <t>שירות מחשוב: הסכמי שירות ותחזוקה</t>
  </si>
  <si>
    <t>מזון: מוצרים יבשים,שימורים</t>
  </si>
  <si>
    <t>זריקות - כללי</t>
  </si>
  <si>
    <t>שירות מחשוב: שימוש ברשיונות תוכנה</t>
  </si>
  <si>
    <t>מזון: מוצרי בשר ודגים</t>
  </si>
  <si>
    <t>מזון: פירות וירקות</t>
  </si>
  <si>
    <t>צר''פ: קוצבי לב ואלקטרודות</t>
  </si>
  <si>
    <t>מזון: מוצרי מזון אחרים</t>
  </si>
  <si>
    <t>שירות משקי: פינוי אשפה</t>
  </si>
  <si>
    <t>שירות טכני: אחזקה מכנית</t>
  </si>
  <si>
    <t>הנדסה: הסכמי שירות מכשור רפואי כללי</t>
  </si>
  <si>
    <t>שירות משקי: הוצאות שונות</t>
  </si>
  <si>
    <t>מזון: ביצים</t>
  </si>
  <si>
    <t>תרופות: מזון תוך ורידי</t>
  </si>
  <si>
    <t>שירות טכני: שיפוץ מעליות</t>
  </si>
  <si>
    <t>מזון: לחם ומוצרי מאפה</t>
  </si>
  <si>
    <t>שירות טכני: אחזקה שוטפת מבנים</t>
  </si>
  <si>
    <t>הנדסה: ע. חוץ ציוד הדמייה</t>
  </si>
  <si>
    <t>משרדי: טפסים, דפוס</t>
  </si>
  <si>
    <t>תרופות: תרופות ביולוגיות</t>
  </si>
  <si>
    <t>צר''פ: אלקטרופיזיולוגיה</t>
  </si>
  <si>
    <t>צר"פ: ציוד לעיניים</t>
  </si>
  <si>
    <t>שירות מחשוב: הוצאות טלפוניה,כבלים ואינטרנט</t>
  </si>
  <si>
    <t>משקי: משקי מתכלה</t>
  </si>
  <si>
    <t>טכני: חשמל</t>
  </si>
  <si>
    <t>שירות משקי: תפעול חניון ושערים</t>
  </si>
  <si>
    <t>שירות כללי: שירותים משרדיים</t>
  </si>
  <si>
    <t>משקי: ריהוט כללי</t>
  </si>
  <si>
    <t>משקי: רכוש קבוע</t>
  </si>
  <si>
    <t>טכני: שונות</t>
  </si>
  <si>
    <t>שרות לציוד ואביזרים לפסי אספקה וגזים רפואיים</t>
  </si>
  <si>
    <t>משקי: חומרי כביסה</t>
  </si>
  <si>
    <t>שירות משקי: הוצאות גינון</t>
  </si>
  <si>
    <t>טכני: פירזול</t>
  </si>
  <si>
    <t>טכני: אינסטלציה</t>
  </si>
  <si>
    <t>משרדי: מתכלה למדפסות ופקסים</t>
  </si>
  <si>
    <t>טכני: חומרי בנייה וצביעה</t>
  </si>
  <si>
    <t>משקי: כללי</t>
  </si>
  <si>
    <t>משקי: גינון</t>
  </si>
  <si>
    <t>תרופות: אחר</t>
  </si>
  <si>
    <t>שירות כללי: שירותי שילוח והובלות</t>
  </si>
  <si>
    <t>משרדי: ציוד משרדי</t>
  </si>
  <si>
    <t>מזון: מזון תינוקות</t>
  </si>
  <si>
    <t>מחשוב ותקשורת: מסכים</t>
  </si>
  <si>
    <t>טכני: נגרות</t>
  </si>
  <si>
    <t>טכני: כלי עבודה</t>
  </si>
  <si>
    <t>טכני: מיזוג אויר</t>
  </si>
  <si>
    <t>שירות כללי: הדרכה והשתלמויות</t>
  </si>
  <si>
    <t>הנדסה: שכירות מכשור וציוד רפואי-הוצאות</t>
  </si>
  <si>
    <t>תרופות: שימוש חיצוני</t>
  </si>
  <si>
    <t>תרופות: סמים/נרקוטיקה Fentanyl</t>
  </si>
  <si>
    <t>טבליות - כללי</t>
  </si>
  <si>
    <t>מזון ייעודי</t>
  </si>
  <si>
    <t>טכני: בטיחות וכיבוי אש</t>
  </si>
  <si>
    <t>תרופות: דיאליזה</t>
  </si>
  <si>
    <t>תוספי מזון</t>
  </si>
  <si>
    <t>הנדסה: חלקי חילוף ציוד/מיכשור רפואי</t>
  </si>
  <si>
    <t>תרופות: אנטיביוטיקה Anti-viral</t>
  </si>
  <si>
    <t>משקי: ציוד חשמלי מלאי בסיסי</t>
  </si>
  <si>
    <t>שירות משקי: שכירת ציוד משרדי</t>
  </si>
  <si>
    <t>משקי: גפ"מ (גז פחמימני מעובה)</t>
  </si>
  <si>
    <t>משקי: מזוט (דלק)</t>
  </si>
  <si>
    <t>צר''פ: ציוד מתכלה למעבדות</t>
  </si>
  <si>
    <t>שירות משקי: אחזקת רכב</t>
  </si>
  <si>
    <t>תרופות: אנטיביוטיקה Anti-bacterial</t>
  </si>
  <si>
    <t>טכני: מכונות</t>
  </si>
  <si>
    <t>תרופות: סמים/נרקוטיקה Methylphenidate</t>
  </si>
  <si>
    <t>תרופות: טיפות עיניים / אזניים / אף</t>
  </si>
  <si>
    <t>ערך הזמנה כולל מע"מ</t>
  </si>
  <si>
    <t>מטרת ההתקשרות</t>
  </si>
  <si>
    <t>צר''פ: משתלים אורטופדיים</t>
  </si>
  <si>
    <t>צר''פ: מתכלה לחדר ניתוח</t>
  </si>
  <si>
    <t>צר"פ: ציוד כירורגי כללי</t>
  </si>
  <si>
    <t>צר"פ: מתכלה כללי</t>
  </si>
  <si>
    <t>צר''פ: חומרי חבישה</t>
  </si>
  <si>
    <t>צר''פ: ציוד מתכלה לצינטור</t>
  </si>
  <si>
    <t>צר"פ: ציוד אורטופדי</t>
  </si>
  <si>
    <t>צר''פ: ציוד הנשמה</t>
  </si>
  <si>
    <t>תרופות: תמיסות למטרות כלליות</t>
  </si>
  <si>
    <t>צר''פ: חוטי תפירה</t>
  </si>
  <si>
    <t>צר''פ: מתכלה אנגיוגרפיה</t>
  </si>
  <si>
    <t>הנדסה: הסכמי שירות ציוד חדר ניתוח</t>
  </si>
  <si>
    <t>תרופות: חיסונים</t>
  </si>
  <si>
    <t>רכוש קבוע מבנים- מבנים קבועים</t>
  </si>
  <si>
    <t>צר''פ: מתכלה כלי דם וגרפטים</t>
  </si>
  <si>
    <t>צר''פ: סיכות ושדכנים רפואים</t>
  </si>
  <si>
    <t>צר"פ: ציוד אורולוגי </t>
  </si>
  <si>
    <t>צר"פ: מתכלה כפפות</t>
  </si>
  <si>
    <t>תרופות: תרופות נוזליות לשימוש פנימי</t>
  </si>
  <si>
    <t>תרופות: אינהלציות ומשאפים</t>
  </si>
  <si>
    <t>צר"פ: ציוד ללפרוסקופיה</t>
  </si>
  <si>
    <t>הנדסה: ע. חוץ מכשור רפואי כללי</t>
  </si>
  <si>
    <t>צר''פ: ציוד מתכלה גסטרו</t>
  </si>
  <si>
    <t>הנדסה: ח''ח מכשור רפואי כללי</t>
  </si>
  <si>
    <t>משקי: ציוד עזר משקי רפואי</t>
  </si>
  <si>
    <t>טקסטיל: כללי</t>
  </si>
  <si>
    <t>צר''פ: עירויים והתקנים</t>
  </si>
  <si>
    <t>טקסטיל: חיתולים/מכנסונים</t>
  </si>
  <si>
    <t>צר"פ: ציוד לאאג</t>
  </si>
  <si>
    <t>צר"פ: מתכלה הזרקות</t>
  </si>
  <si>
    <t>תרופות: כימותרפיה/אונקולוגיות</t>
  </si>
  <si>
    <t>צר''פ: מתכלה נוירורדיולוגיה</t>
  </si>
  <si>
    <t>צר''פ: ערכות חד פעמיות לח. ניתוח</t>
  </si>
  <si>
    <t>משקי: מיגון מפני קרינה</t>
  </si>
  <si>
    <t>הנדסה: ציוד/מיכשור רפואי</t>
  </si>
  <si>
    <t>משקי: כלי ניקיון</t>
  </si>
  <si>
    <t>צר"פ: עדשות תוך עיניות</t>
  </si>
  <si>
    <t>מחשוב ותקשורת: נתבים,טלפונים,מרכזיה</t>
  </si>
  <si>
    <t>תרופות: אנטיביוטיקה Anti-fungal</t>
  </si>
  <si>
    <t>צר"פ: כירורגיה פלסטית</t>
  </si>
  <si>
    <t>טקסטיל: ביגוד/ציוד- חדר ניתוח</t>
  </si>
  <si>
    <t>הנדסה: ח''ח ציוד ניטור</t>
  </si>
  <si>
    <t>צר''פ: ציוד מתכלה-פה ולסת</t>
  </si>
  <si>
    <t>צר"פ: שתלים אאג</t>
  </si>
  <si>
    <t>צר"פ: ציוד מתכלה הרדמה</t>
  </si>
  <si>
    <t>הנדסה: ע. חוץ  ציוד חדר ניתוח</t>
  </si>
  <si>
    <t>שירות משקי: הוצאות בטיחות</t>
  </si>
  <si>
    <t>הנדסה: ציוד חדר ניתוח</t>
  </si>
  <si>
    <t>צר"פ: מתכלה לגניקולוגיה</t>
  </si>
  <si>
    <t>ראגנטים: חומרי חיטוי</t>
  </si>
  <si>
    <t>תרופות: סמים/נרקוטיקה Ketamine HCL</t>
  </si>
  <si>
    <t>צר''פ: אנדוסקופיה כירורגית</t>
  </si>
  <si>
    <t>תרופות: סמים/נרקוטיקה Morphine Hcl</t>
  </si>
  <si>
    <t>הנדסה: ציוד רפואי אינקובטורים</t>
  </si>
  <si>
    <t>משקי: חומרים לסטריליזציה</t>
  </si>
  <si>
    <t>הנדסה: ע. חוץ ציוד מעבדה</t>
  </si>
  <si>
    <t>צר"פ: מתכלה ביופסיה</t>
  </si>
  <si>
    <t>שירות כללי: יעוץ הנדסי</t>
  </si>
  <si>
    <t>הנדסה: ציוד הנשמה</t>
  </si>
  <si>
    <t>הנדסה: ח''ח ציוד חדר ניתוח</t>
  </si>
  <si>
    <t>תרופות: NASAL</t>
  </si>
  <si>
    <t>צר''פ: מסתמים</t>
  </si>
  <si>
    <t>שירות מבנים: שיפוץ ועבודות קבלן</t>
  </si>
  <si>
    <t>טקסטיל: וילונות ובדים</t>
  </si>
  <si>
    <t>משקי: כלים חד פעמיים</t>
  </si>
  <si>
    <t>שירות משקי: הוצאות רווחה</t>
  </si>
  <si>
    <t>טקסטיל: כלי מיטה</t>
  </si>
  <si>
    <t>משקי: סולר להסקה וחימום</t>
  </si>
  <si>
    <t>משקי: פרטי רווחה</t>
  </si>
  <si>
    <t>טקסטיל: ביגוד חד פעמי</t>
  </si>
  <si>
    <t>מחשוב ותקשורת: מכשור עזר מחשוב מ.ב</t>
  </si>
  <si>
    <t>שירות משקי: הוצאות דת</t>
  </si>
  <si>
    <t>שירות משקי: שירותי הדברה</t>
  </si>
  <si>
    <t>הנדסה: הסכמי שירות ציוד/מיכשור רפואי</t>
  </si>
  <si>
    <t>טקסטיל: ביגוד פרסונל</t>
  </si>
  <si>
    <t>מחשוב ותקשורת: ציוד תקשורת</t>
  </si>
  <si>
    <t>שירות כללי: הוצאות ארגוניות</t>
  </si>
  <si>
    <t>שירות משקי: הוצאות נקיון</t>
  </si>
  <si>
    <t>שירות כללי: הוצאות פרסום</t>
  </si>
  <si>
    <t>הנדסה: ח''ח ציוד הנשמה</t>
  </si>
  <si>
    <t>מחשוב ותקשורת: מדפסות וציוד קצה</t>
  </si>
  <si>
    <t>שירות כללי: הוצאות הנהלה וכלליות</t>
  </si>
  <si>
    <t>שירות משקי: שמירה וביטחון</t>
  </si>
  <si>
    <t>הנדסה: ח''ח ציוד רפואי אינקובטורים</t>
  </si>
  <si>
    <t>משקי: כלי מטבח וכלי בית</t>
  </si>
  <si>
    <t>הנדסה: ע. חוץ ציוד אנדוסקופיה</t>
  </si>
  <si>
    <t>משקי: שילוט</t>
  </si>
  <si>
    <t>שירותי כ''א מחשוב</t>
  </si>
  <si>
    <t>הנדסה: ע. חוץ משאבות הזנה ואינפוזיה</t>
  </si>
  <si>
    <t>מחשוב ותקשורת: ציוד אורקולי</t>
  </si>
  <si>
    <t>שירות משקי: ספריה וספרות מקצועית</t>
  </si>
  <si>
    <t>פילולים לדיאליזה</t>
  </si>
  <si>
    <t>טכני: מסגרות</t>
  </si>
  <si>
    <t>שירות כללי: ביטוחים אחרים</t>
  </si>
  <si>
    <t>שירות משקי: הסעות לעובדים</t>
  </si>
  <si>
    <t>הנדסה: הסכמי שירות ציוד הדמייה</t>
  </si>
  <si>
    <t>שירות רפואי: בדיקות חוץ</t>
  </si>
  <si>
    <t>מחשוב ותקשורת: מכשור עזר תקשורת מ.ב</t>
  </si>
  <si>
    <t>שירות מחשוב: פרויקטים</t>
  </si>
  <si>
    <t>תקנה 3(1) - התקשרות ששוויה אינו עולה על הסכום הקבוע בתקנה</t>
  </si>
  <si>
    <t>תקנה 3(2) - התקשרות דחופה למניעת נזק של ממש</t>
  </si>
  <si>
    <t>תקנה 3(28) - נסיבות מיוחדות</t>
  </si>
  <si>
    <t>תקנה 3(29) - ספק יחיד</t>
  </si>
  <si>
    <t>תקנה 3(34) # התקשרות של יחידה למחקר מדעי - ביצוע שיתוף פעולה בתחום מו"פ והוראה</t>
  </si>
  <si>
    <t>תקנה 3(4)(ב)(1) - התקשרות המשך באישור ועדת המכרזים משרדית</t>
  </si>
  <si>
    <t>תקנה 3(4)(ב)(2) - התקשרות המשך באישור ועדת פטור משרדית</t>
  </si>
  <si>
    <t>תקנה 3(4)(ב)(3) - התקשרות המשך באישור ועדת פטור מרכזית</t>
  </si>
  <si>
    <t>תקנה 14ב - מכרז מרכזי</t>
  </si>
  <si>
    <t>תקנה 1ב - מכרז פומבי רגיל</t>
  </si>
  <si>
    <t>תקנה 17ו - מכרז מסגרת</t>
  </si>
  <si>
    <t>מכרז פומבי רגיל ממוכן</t>
  </si>
  <si>
    <t>תקנה 23(א2) - הצעה יחידה במכרז סגור</t>
  </si>
  <si>
    <t>סיבת הפטור</t>
  </si>
  <si>
    <t>לא מסווג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</si>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</sst>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₪&quot;\ #,##0.00;[Red]&quot;₪&quot;\ \-#,##0.00"/>
  </numFmts>
  <fonts count="2" x14ac:knownFonts="1"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8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8" fontId="1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8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8" fontId="0" fillId="0" borderId="6" xfId="0" applyNumberFormat="1" applyBorder="1" applyAlignment="1">
      <alignment horizontal="center" vertical="center"/>
    </xf>
    <xf numFmtId="0" fontId="0" fillId="0" borderId="3" xfId="0" applyBorder="1" applyAlignment="1">
      <alignment horizontal="center"/>
    </xf>
    <xf numFmtId="8" fontId="0" fillId="0" borderId="4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8" fontId="0" fillId="0" borderId="6" xfId="0" applyNumberForma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8" fontId="1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23">
    <dxf>
      <font>
        <strike val="0"/>
        <outline val="0"/>
        <shadow val="0"/>
        <u val="none"/>
        <vertAlign val="baseline"/>
        <sz val="11"/>
        <color theme="0"/>
        <name val="Arial"/>
        <family val="2"/>
        <charset val="177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0"/>
        <name val="Arial"/>
        <family val="2"/>
        <charset val="177"/>
        <scheme val="minor"/>
      </font>
      <numFmt numFmtId="12" formatCode="&quot;₪&quot;\ #,##0.00;[Red]&quot;₪&quot;\ \-#,##0.00"/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0"/>
        <name val="Arial"/>
        <family val="2"/>
        <charset val="177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Arial"/>
        <family val="2"/>
        <charset val="177"/>
        <scheme val="minor"/>
      </font>
      <numFmt numFmtId="12" formatCode="&quot;₪&quot;\ #,##0.00;[Red]&quot;₪&quot;\ \-#,##0.00"/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0"/>
        <name val="Arial"/>
        <family val="2"/>
        <charset val="177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theme="0"/>
        <name val="Arial"/>
        <family val="2"/>
        <charset val="177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numFmt numFmtId="12" formatCode="&quot;₪&quot;\ #,##0.00;[Red]&quot;₪&quot;\ \-#,##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12" formatCode="&quot;₪&quot;\ #,##0.00;[Red]&quot;₪&quot;\ \-#,##0.00"/>
      <alignment horizont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alignment horizont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alignment horizont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numFmt numFmtId="12" formatCode="&quot;₪&quot;\ #,##0.00;[Red]&quot;₪&quot;\ \-#,##0.00"/>
    </dxf>
    <dxf>
      <border outline="0">
        <bottom style="thin">
          <color indexed="64"/>
        </bottom>
      </border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alignment horizont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alignment horizont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numFmt numFmtId="12" formatCode="&quot;₪&quot;\ #,##0.00;[Red]&quot;₪&quot;\ \-#,##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12" formatCode="&quot;₪&quot;\ #,##0.00;[Red]&quot;₪&quot;\ \-#,##0.00"/>
      <alignment horizont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alignment horizont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F75A2D05-3465-462C-90DB-351E00BAD988}" name="טבלה15" displayName="טבלה15" ref="A1:B16" totalsRowCount="1" headerRowDxfId="122" dataDxfId="120" totalsRowDxfId="0" headerRowBorderDxfId="121" tableBorderDxfId="119" totalsRowBorderDxfId="118">
  <autoFilter ref="A1:B15" xr:uid="{F75A2D05-3465-462C-90DB-351E00BAD988}"/>
  <sortState xmlns:xlrd2="http://schemas.microsoft.com/office/spreadsheetml/2017/richdata2" ref="A2:B15">
    <sortCondition descending="1" ref="B1:B15"/>
  </sortState>
  <tableColumns count="2">
    <tableColumn id="1" xr3:uid="{754B13EE-E4FE-4222-A606-CB5F572F4845}" name="סיבת הפטור" totalsRowLabel="סה&quot;כ" dataDxfId="117" totalsRowDxfId="2"/>
    <tableColumn id="2" xr3:uid="{73BBD7D5-515B-45DF-B707-0329BE13FFF2}" name="ערך הזמנה כולל מע&quot;מ" totalsRowFunction="sum" dataDxfId="116" totalsRowDxfId="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57001F-8DD3-4C81-86D3-4EF916652950}" name="טבלה1" displayName="טבלה1" ref="A1:B73" totalsRowCount="1" headerRowDxfId="115" dataDxfId="113" totalsRowDxfId="111" headerRowBorderDxfId="114" tableBorderDxfId="112" totalsRowBorderDxfId="110">
  <autoFilter ref="A1:B72" xr:uid="{2F57001F-8DD3-4C81-86D3-4EF916652950}"/>
  <tableColumns count="2">
    <tableColumn id="1" xr3:uid="{AC3873DA-EA56-4EF9-8559-E44EA6ABE1AA}" name="מטרת ההתקשרות" dataDxfId="109" totalsRowDxfId="108"/>
    <tableColumn id="2" xr3:uid="{38BFA724-8C72-4EE2-9EDA-901E89F3C5CD}" name="ערך הזמנה כולל מע&quot;מ" totalsRowFunction="sum" dataDxfId="107" totalsRowDxfId="10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45DA0C0-1F35-4F99-9467-F43F39300DCE}" name="טבלה2" displayName="טבלה2" ref="A1:B93" totalsRowCount="1" headerRowDxfId="105" dataDxfId="103" totalsRowDxfId="101" headerRowBorderDxfId="104" tableBorderDxfId="102" totalsRowBorderDxfId="100">
  <autoFilter ref="A1:B92" xr:uid="{445DA0C0-1F35-4F99-9467-F43F39300DCE}"/>
  <tableColumns count="2">
    <tableColumn id="1" xr3:uid="{17405FF9-6E44-4629-954E-54D3947B4DBD}" name="מטרת ההתקשרות" dataDxfId="99" totalsRowDxfId="98"/>
    <tableColumn id="2" xr3:uid="{A8645D1B-953D-4854-BA25-096F30643D30}" name="ערך הזמנה כולל מע&quot;מ" totalsRowFunction="sum" dataDxfId="97" totalsRowDxfId="96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FA7ACD7-D30E-4619-A616-24710592EDE1}" name="טבלה3" displayName="טבלה3" ref="A1:B91" totalsRowCount="1" headerRowDxfId="95" dataDxfId="93" totalsRowDxfId="91" headerRowBorderDxfId="94" tableBorderDxfId="92" totalsRowBorderDxfId="90">
  <autoFilter ref="A1:B90" xr:uid="{8FA7ACD7-D30E-4619-A616-24710592EDE1}"/>
  <tableColumns count="2">
    <tableColumn id="1" xr3:uid="{A06D255D-6976-4021-8D06-6E71716D8320}" name="מטרת ההתקשרות" dataDxfId="89" totalsRowDxfId="88"/>
    <tableColumn id="2" xr3:uid="{61DC8D97-C36C-4520-8394-7FE52349505C}" name="ערך הזמנה כולל מע&quot;מ" totalsRowFunction="sum" dataDxfId="87" totalsRowDxfId="86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BC451BC-6EB0-4B03-90F1-89E4A54E5DC8}" name="טבלה4" displayName="טבלה4" ref="A1:B3" totalsRowCount="1" dataDxfId="84" headerRowBorderDxfId="85" tableBorderDxfId="83" totalsRowBorderDxfId="82">
  <autoFilter ref="A1:B2" xr:uid="{EBC451BC-6EB0-4B03-90F1-89E4A54E5DC8}"/>
  <tableColumns count="2">
    <tableColumn id="1" xr3:uid="{47235F49-E3F6-48C6-BEE4-9F268AE4C29B}" name="מטרת ההתקשרות" dataDxfId="81" totalsRowDxfId="80"/>
    <tableColumn id="2" xr3:uid="{53B42E59-6D15-4AFE-BCCD-4A8E3E9A03FA}" name="ערך הזמנה כולל מע&quot;מ" totalsRowFunction="sum" dataDxfId="79" totalsRowDxfId="78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B048AC6-CB26-4144-AF83-8D0F392429B1}" name="טבלה5" displayName="טבלה5" ref="A1:B24" totalsRowCount="1" headerRowDxfId="77" dataDxfId="75" totalsRowDxfId="73" headerRowBorderDxfId="76" tableBorderDxfId="74" totalsRowBorderDxfId="72">
  <autoFilter ref="A1:B23" xr:uid="{AB048AC6-CB26-4144-AF83-8D0F392429B1}"/>
  <tableColumns count="2">
    <tableColumn id="1" xr3:uid="{94FED7A7-5168-4581-B2AE-A52B1DE8FF18}" name="מטרת ההתקשרות" dataDxfId="71" totalsRowDxfId="70"/>
    <tableColumn id="2" xr3:uid="{DB7ACB21-7CBA-40AF-99BD-49092F895023}" name="ערך הזמנה כולל מע&quot;מ" totalsRowFunction="sum" dataDxfId="69" totalsRowDxfId="68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9783ED8-618E-47B9-80C4-68E878CE98E5}" name="טבלה6" displayName="טבלה6" ref="A1:B3" totalsRowCount="1" dataDxfId="66" headerRowBorderDxfId="67">
  <autoFilter ref="A1:B2" xr:uid="{B9783ED8-618E-47B9-80C4-68E878CE98E5}"/>
  <tableColumns count="2">
    <tableColumn id="1" xr3:uid="{A1D70812-6C49-42C6-9CFD-1BF3A995956A}" name="מטרת ההתקשרות" dataDxfId="65" totalsRowDxfId="64"/>
    <tableColumn id="2" xr3:uid="{53966590-CA84-4A46-8FCC-4A0CD13C473A}" name="ערך הזמנה כולל מע&quot;מ" totalsRowFunction="sum" dataDxfId="63" totalsRowDxfId="62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9BD7710-32A9-4685-9B56-A813DD2606BB}" name="טבלה7" displayName="טבלה7" ref="A1:B3" totalsRowCount="1" headerRowBorderDxfId="61">
  <autoFilter ref="A1:B2" xr:uid="{89BD7710-32A9-4685-9B56-A813DD2606BB}"/>
  <tableColumns count="2">
    <tableColumn id="1" xr3:uid="{136F1397-56BF-4241-8671-D8B66D037E61}" name="מטרת ההתקשרות"/>
    <tableColumn id="2" xr3:uid="{178A7832-B1EE-4737-A028-6CF1826027AF}" name="ערך הזמנה כולל מע&quot;מ" totalsRowFunction="sum" dataDxfId="60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5067DE7-0855-4666-AF67-00148FA9F05F}" name="טבלה8" displayName="טבלה8" ref="A1:B5" totalsRowCount="1" dataDxfId="58" headerRowBorderDxfId="59" tableBorderDxfId="57" totalsRowBorderDxfId="56">
  <autoFilter ref="A1:B4" xr:uid="{75067DE7-0855-4666-AF67-00148FA9F05F}"/>
  <tableColumns count="2">
    <tableColumn id="1" xr3:uid="{3CB3D9A4-9BEC-497E-B119-3AA8E6E9E8E2}" name="מטרת ההתקשרות" dataDxfId="55" totalsRowDxfId="54"/>
    <tableColumn id="2" xr3:uid="{7E7E8397-DCF6-43AE-BB10-254885049AB7}" name="ערך הזמנה כולל מע&quot;מ" totalsRowFunction="sum" dataDxfId="53" totalsRowDxfId="52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B513A26-F020-479F-B11A-853CE00C055F}" name="טבלה9" displayName="טבלה9" ref="A1:B3" totalsRowCount="1" headerRowDxfId="51" dataDxfId="49" totalsRowDxfId="47" headerRowBorderDxfId="50" tableBorderDxfId="48" totalsRowBorderDxfId="46">
  <autoFilter ref="A1:B2" xr:uid="{6B513A26-F020-479F-B11A-853CE00C055F}"/>
  <tableColumns count="2">
    <tableColumn id="1" xr3:uid="{13E3546D-3CF0-4F8C-8494-EFE130708C7D}" name="מטרת ההתקשרות" dataDxfId="45" totalsRowDxfId="44"/>
    <tableColumn id="2" xr3:uid="{292FA932-2857-45F5-832D-176AC2784047}" name="ערך הזמנה כולל מע&quot;מ" totalsRowFunction="sum" dataDxfId="43" totalsRowDxfId="42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CB5C9AA-84E7-4D02-843F-A8DDC614FB5E}" name="טבלה10" displayName="טבלה10" ref="A1:B9" totalsRowCount="1" dataDxfId="40" headerRowBorderDxfId="41" tableBorderDxfId="39" totalsRowBorderDxfId="38">
  <autoFilter ref="A1:B8" xr:uid="{2CB5C9AA-84E7-4D02-843F-A8DDC614FB5E}"/>
  <tableColumns count="2">
    <tableColumn id="1" xr3:uid="{EF4F3986-1499-4F57-8393-6532D1D8436E}" name="מטרת ההתקשרות" dataDxfId="37" totalsRowDxfId="36"/>
    <tableColumn id="2" xr3:uid="{FBCFF632-A46A-4052-8B6F-B2C35E4CEC6C}" name="ערך הזמנה כולל מע&quot;מ" totalsRowFunction="sum" dataDxfId="35" totalsRowDxfId="34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9D958D0-F07F-4E98-803E-34447CF2B6BF}" name="טבלה11" displayName="טבלה11" ref="A1:B5" totalsRowCount="1" dataDxfId="32" totalsRowDxfId="30" headerRowBorderDxfId="33" tableBorderDxfId="31" totalsRowBorderDxfId="29">
  <autoFilter ref="A1:B4" xr:uid="{09D958D0-F07F-4E98-803E-34447CF2B6BF}"/>
  <tableColumns count="2">
    <tableColumn id="1" xr3:uid="{4CDE0003-FF1E-4D4E-901B-A2184CF8FC3D}" name="מטרת ההתקשרות" dataDxfId="28" totalsRowDxfId="27"/>
    <tableColumn id="2" xr3:uid="{875CF7AB-8B56-4F06-8BF6-8579FA91A9FE}" name="ערך הזמנה כולל מע&quot;מ" totalsRowFunction="sum" dataDxfId="26" totalsRowDxfId="25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01CBC55-B11A-433A-958D-CDE39230EC28}" name="טבלה12" displayName="טבלה12" ref="A1:B7" totalsRowCount="1" headerRowBorderDxfId="24" tableBorderDxfId="23" totalsRowBorderDxfId="22">
  <autoFilter ref="A1:B6" xr:uid="{801CBC55-B11A-433A-958D-CDE39230EC28}"/>
  <tableColumns count="2">
    <tableColumn id="1" xr3:uid="{058760E2-9A3A-4F9F-B2AD-47C6EB2B6A31}" name="מטרת ההתקשרות" dataDxfId="21" totalsRowDxfId="20"/>
    <tableColumn id="2" xr3:uid="{BF85DF8F-89BA-4436-8355-DE7EB5A40B01}" name="ערך הזמנה כולל מע&quot;מ" totalsRowFunction="sum" dataDxfId="19" totalsRowDxfId="18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4B48DFE-8626-4AC9-87E0-61589981892C}" name="טבלה13" displayName="טבלה13" ref="A1:B7" totalsRowCount="1" dataDxfId="16" totalsRowDxfId="14" headerRowBorderDxfId="17" tableBorderDxfId="15" totalsRowBorderDxfId="13">
  <autoFilter ref="A1:B6" xr:uid="{74B48DFE-8626-4AC9-87E0-61589981892C}"/>
  <tableColumns count="2">
    <tableColumn id="1" xr3:uid="{B91F94D0-E36C-4BA3-85AC-4FC731B274EF}" name="מטרת ההתקשרות" dataDxfId="12" totalsRowDxfId="11"/>
    <tableColumn id="2" xr3:uid="{5E08FAF8-17B2-46B2-A613-80558EDFDAB0}" name="ערך הזמנה כולל מע&quot;מ" totalsRowFunction="sum" dataDxfId="10" totalsRowDxfId="9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CE609E2D-2913-42A6-8D6C-57B5CCCD5E78}" name="טבלה14" displayName="טבלה14" ref="A1:B3" totalsRowCount="1" dataDxfId="7" headerRowBorderDxfId="8">
  <autoFilter ref="A1:B2" xr:uid="{CE609E2D-2913-42A6-8D6C-57B5CCCD5E78}"/>
  <tableColumns count="2">
    <tableColumn id="1" xr3:uid="{8440C4B1-4B25-4906-90B9-2691717C9102}" name="מטרת ההתקשרות" dataDxfId="6" totalsRowDxfId="5"/>
    <tableColumn id="2" xr3:uid="{8BC189F7-039C-49EB-8290-6F502A9A712E}" name="ערך הזמנה כולל מע&quot;מ" totalsRowFunction="sum" dataDxfId="4" totalsRow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2A889-57E8-48A6-A466-02841C2499CD}">
  <dimension ref="A1:B16"/>
  <sheetViews>
    <sheetView showGridLines="0" rightToLeft="1" tabSelected="1" workbookViewId="0">
      <selection activeCell="A20" sqref="A20"/>
    </sheetView>
  </sheetViews>
  <sheetFormatPr defaultRowHeight="13.8" x14ac:dyDescent="0.25"/>
  <cols>
    <col min="1" max="1" width="65.3984375" style="3" bestFit="1" customWidth="1"/>
    <col min="2" max="2" width="25.69921875" style="3" customWidth="1"/>
    <col min="3" max="16384" width="8.796875" style="3"/>
  </cols>
  <sheetData>
    <row r="1" spans="1:2" x14ac:dyDescent="0.25">
      <c r="A1" s="5" t="s">
        <v>189</v>
      </c>
      <c r="B1" s="15" t="s">
        <v>75</v>
      </c>
    </row>
    <row r="2" spans="1:2" x14ac:dyDescent="0.25">
      <c r="A2" s="7" t="s">
        <v>178</v>
      </c>
      <c r="B2" s="8">
        <v>15403573.439999999</v>
      </c>
    </row>
    <row r="3" spans="1:2" x14ac:dyDescent="0.25">
      <c r="A3" s="7" t="s">
        <v>190</v>
      </c>
      <c r="B3" s="8">
        <v>6388292.2600000044</v>
      </c>
    </row>
    <row r="4" spans="1:2" x14ac:dyDescent="0.25">
      <c r="A4" s="7" t="s">
        <v>182</v>
      </c>
      <c r="B4" s="8">
        <v>3849830.2600000002</v>
      </c>
    </row>
    <row r="5" spans="1:2" x14ac:dyDescent="0.25">
      <c r="A5" s="7" t="s">
        <v>176</v>
      </c>
      <c r="B5" s="8">
        <v>3017991.120000001</v>
      </c>
    </row>
    <row r="6" spans="1:2" x14ac:dyDescent="0.25">
      <c r="A6" s="7" t="s">
        <v>185</v>
      </c>
      <c r="B6" s="8">
        <v>2500739.75</v>
      </c>
    </row>
    <row r="7" spans="1:2" x14ac:dyDescent="0.25">
      <c r="A7" s="7" t="s">
        <v>181</v>
      </c>
      <c r="B7" s="8">
        <v>2460145.84</v>
      </c>
    </row>
    <row r="8" spans="1:2" x14ac:dyDescent="0.25">
      <c r="A8" s="7" t="s">
        <v>179</v>
      </c>
      <c r="B8" s="8">
        <v>1855141.63</v>
      </c>
    </row>
    <row r="9" spans="1:2" x14ac:dyDescent="0.25">
      <c r="A9" s="7" t="s">
        <v>187</v>
      </c>
      <c r="B9" s="8">
        <v>1811879.3399999999</v>
      </c>
    </row>
    <row r="10" spans="1:2" x14ac:dyDescent="0.25">
      <c r="A10" s="7" t="s">
        <v>184</v>
      </c>
      <c r="B10" s="8">
        <v>434253.61</v>
      </c>
    </row>
    <row r="11" spans="1:2" x14ac:dyDescent="0.25">
      <c r="A11" s="7" t="s">
        <v>183</v>
      </c>
      <c r="B11" s="8">
        <v>153053</v>
      </c>
    </row>
    <row r="12" spans="1:2" x14ac:dyDescent="0.25">
      <c r="A12" s="7" t="s">
        <v>177</v>
      </c>
      <c r="B12" s="8">
        <v>44355.54</v>
      </c>
    </row>
    <row r="13" spans="1:2" x14ac:dyDescent="0.25">
      <c r="A13" s="7" t="s">
        <v>180</v>
      </c>
      <c r="B13" s="8">
        <v>3540</v>
      </c>
    </row>
    <row r="14" spans="1:2" x14ac:dyDescent="0.25">
      <c r="A14" s="7" t="s">
        <v>186</v>
      </c>
      <c r="B14" s="8">
        <v>566</v>
      </c>
    </row>
    <row r="15" spans="1:2" x14ac:dyDescent="0.25">
      <c r="A15" s="7" t="s">
        <v>188</v>
      </c>
      <c r="B15" s="8">
        <v>440</v>
      </c>
    </row>
    <row r="16" spans="1:2" x14ac:dyDescent="0.25">
      <c r="A16" s="16" t="s">
        <v>191</v>
      </c>
      <c r="B16" s="17">
        <f>SUBTOTAL(109,טבלה15[ערך הזמנה כולל מע"מ])</f>
        <v>37923801.789999999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2D7BF-BC1B-4507-A4D6-50F8D97C3A9C}">
  <dimension ref="A1:B73"/>
  <sheetViews>
    <sheetView showGridLines="0" rightToLeft="1" workbookViewId="0">
      <selection activeCell="A67" sqref="A66:A67"/>
    </sheetView>
  </sheetViews>
  <sheetFormatPr defaultRowHeight="13.8" x14ac:dyDescent="0.25"/>
  <cols>
    <col min="1" max="1" width="34.3984375" style="3" bestFit="1" customWidth="1"/>
    <col min="2" max="2" width="28.296875" style="4" bestFit="1" customWidth="1"/>
    <col min="3" max="16384" width="8.796875" style="3"/>
  </cols>
  <sheetData>
    <row r="1" spans="1:2" x14ac:dyDescent="0.25">
      <c r="A1" s="5" t="s">
        <v>76</v>
      </c>
      <c r="B1" s="6" t="s">
        <v>75</v>
      </c>
    </row>
    <row r="2" spans="1:2" x14ac:dyDescent="0.25">
      <c r="A2" s="7" t="s">
        <v>17</v>
      </c>
      <c r="B2" s="8">
        <v>87464.67</v>
      </c>
    </row>
    <row r="3" spans="1:2" x14ac:dyDescent="0.25">
      <c r="A3" s="7" t="s">
        <v>24</v>
      </c>
      <c r="B3" s="8">
        <v>25816.820000000003</v>
      </c>
    </row>
    <row r="4" spans="1:2" x14ac:dyDescent="0.25">
      <c r="A4" s="7" t="s">
        <v>55</v>
      </c>
      <c r="B4" s="8">
        <v>5994.4</v>
      </c>
    </row>
    <row r="5" spans="1:2" x14ac:dyDescent="0.25">
      <c r="A5" s="7" t="s">
        <v>9</v>
      </c>
      <c r="B5" s="8">
        <v>124409.47</v>
      </c>
    </row>
    <row r="6" spans="1:2" x14ac:dyDescent="0.25">
      <c r="A6" s="7" t="s">
        <v>58</v>
      </c>
      <c r="B6" s="8">
        <v>1944.69</v>
      </c>
    </row>
    <row r="7" spans="1:2" x14ac:dyDescent="0.25">
      <c r="A7" s="7" t="s">
        <v>41</v>
      </c>
      <c r="B7" s="8">
        <v>14293.86</v>
      </c>
    </row>
    <row r="8" spans="1:2" x14ac:dyDescent="0.25">
      <c r="A8" s="7" t="s">
        <v>60</v>
      </c>
      <c r="B8" s="8">
        <v>4902.9000000000005</v>
      </c>
    </row>
    <row r="9" spans="1:2" x14ac:dyDescent="0.25">
      <c r="A9" s="7" t="s">
        <v>3</v>
      </c>
      <c r="B9" s="8">
        <v>348520.31999999995</v>
      </c>
    </row>
    <row r="10" spans="1:2" x14ac:dyDescent="0.25">
      <c r="A10" s="7" t="s">
        <v>43</v>
      </c>
      <c r="B10" s="8">
        <v>15576.490000000002</v>
      </c>
    </row>
    <row r="11" spans="1:2" x14ac:dyDescent="0.25">
      <c r="A11" s="7" t="s">
        <v>31</v>
      </c>
      <c r="B11" s="8">
        <v>34116.419999999991</v>
      </c>
    </row>
    <row r="12" spans="1:2" x14ac:dyDescent="0.25">
      <c r="A12" s="7" t="s">
        <v>52</v>
      </c>
      <c r="B12" s="8">
        <v>5812.2799999999988</v>
      </c>
    </row>
    <row r="13" spans="1:2" x14ac:dyDescent="0.25">
      <c r="A13" s="7" t="s">
        <v>53</v>
      </c>
      <c r="B13" s="8">
        <v>3321.41</v>
      </c>
    </row>
    <row r="14" spans="1:2" x14ac:dyDescent="0.25">
      <c r="A14" s="7" t="s">
        <v>51</v>
      </c>
      <c r="B14" s="8">
        <v>1648.84</v>
      </c>
    </row>
    <row r="15" spans="1:2" x14ac:dyDescent="0.25">
      <c r="A15" s="7" t="s">
        <v>40</v>
      </c>
      <c r="B15" s="8">
        <v>18759.009999999998</v>
      </c>
    </row>
    <row r="16" spans="1:2" x14ac:dyDescent="0.25">
      <c r="A16" s="7" t="s">
        <v>36</v>
      </c>
      <c r="B16" s="8">
        <v>31177.05</v>
      </c>
    </row>
    <row r="17" spans="1:2" x14ac:dyDescent="0.25">
      <c r="A17" s="7" t="s">
        <v>59</v>
      </c>
      <c r="B17" s="8">
        <v>5004.1899999999996</v>
      </c>
    </row>
    <row r="18" spans="1:2" x14ac:dyDescent="0.25">
      <c r="A18" s="7" t="s">
        <v>19</v>
      </c>
      <c r="B18" s="8">
        <v>117456.48999999999</v>
      </c>
    </row>
    <row r="19" spans="1:2" x14ac:dyDescent="0.25">
      <c r="A19" s="7" t="s">
        <v>22</v>
      </c>
      <c r="B19" s="8">
        <v>102798.98000000001</v>
      </c>
    </row>
    <row r="20" spans="1:2" x14ac:dyDescent="0.25">
      <c r="A20" s="7" t="s">
        <v>11</v>
      </c>
      <c r="B20" s="8">
        <v>142475.44999999998</v>
      </c>
    </row>
    <row r="21" spans="1:2" x14ac:dyDescent="0.25">
      <c r="A21" s="7" t="s">
        <v>4</v>
      </c>
      <c r="B21" s="8">
        <v>351651.13999999996</v>
      </c>
    </row>
    <row r="22" spans="1:2" x14ac:dyDescent="0.25">
      <c r="A22" s="7" t="s">
        <v>14</v>
      </c>
      <c r="B22" s="8">
        <v>122472.02000000002</v>
      </c>
    </row>
    <row r="23" spans="1:2" x14ac:dyDescent="0.25">
      <c r="A23" s="7" t="s">
        <v>8</v>
      </c>
      <c r="B23" s="8">
        <v>160590.17000000001</v>
      </c>
    </row>
    <row r="24" spans="1:2" x14ac:dyDescent="0.25">
      <c r="A24" s="7" t="s">
        <v>49</v>
      </c>
      <c r="B24" s="8">
        <v>6873.7999999999993</v>
      </c>
    </row>
    <row r="25" spans="1:2" x14ac:dyDescent="0.25">
      <c r="A25" s="7" t="s">
        <v>12</v>
      </c>
      <c r="B25" s="8">
        <v>147312.00000000003</v>
      </c>
    </row>
    <row r="26" spans="1:2" x14ac:dyDescent="0.25">
      <c r="A26" s="7" t="s">
        <v>45</v>
      </c>
      <c r="B26" s="8">
        <v>16501.89</v>
      </c>
    </row>
    <row r="27" spans="1:2" x14ac:dyDescent="0.25">
      <c r="A27" s="7" t="s">
        <v>67</v>
      </c>
      <c r="B27" s="8">
        <v>1876</v>
      </c>
    </row>
    <row r="28" spans="1:2" x14ac:dyDescent="0.25">
      <c r="A28" s="7" t="s">
        <v>38</v>
      </c>
      <c r="B28" s="8">
        <v>14659.470000000001</v>
      </c>
    </row>
    <row r="29" spans="1:2" x14ac:dyDescent="0.25">
      <c r="A29" s="7" t="s">
        <v>44</v>
      </c>
      <c r="B29" s="8">
        <v>15387.15</v>
      </c>
    </row>
    <row r="30" spans="1:2" x14ac:dyDescent="0.25">
      <c r="A30" s="7" t="s">
        <v>68</v>
      </c>
      <c r="B30" s="8">
        <v>784.45</v>
      </c>
    </row>
    <row r="31" spans="1:2" x14ac:dyDescent="0.25">
      <c r="A31" s="7" t="s">
        <v>30</v>
      </c>
      <c r="B31" s="8">
        <v>48622.1</v>
      </c>
    </row>
    <row r="32" spans="1:2" x14ac:dyDescent="0.25">
      <c r="A32" s="7" t="s">
        <v>65</v>
      </c>
      <c r="B32" s="8">
        <v>1662.48</v>
      </c>
    </row>
    <row r="33" spans="1:2" x14ac:dyDescent="0.25">
      <c r="A33" s="7" t="s">
        <v>34</v>
      </c>
      <c r="B33" s="8">
        <v>22877.84</v>
      </c>
    </row>
    <row r="34" spans="1:2" x14ac:dyDescent="0.25">
      <c r="A34" s="7" t="s">
        <v>35</v>
      </c>
      <c r="B34" s="8">
        <v>14626.32</v>
      </c>
    </row>
    <row r="35" spans="1:2" x14ac:dyDescent="0.25">
      <c r="A35" s="7" t="s">
        <v>25</v>
      </c>
      <c r="B35" s="8">
        <v>37471.590000000004</v>
      </c>
    </row>
    <row r="36" spans="1:2" x14ac:dyDescent="0.25">
      <c r="A36" s="7" t="s">
        <v>42</v>
      </c>
      <c r="B36" s="8">
        <v>14960.580000000002</v>
      </c>
    </row>
    <row r="37" spans="1:2" x14ac:dyDescent="0.25">
      <c r="A37" s="7" t="s">
        <v>48</v>
      </c>
      <c r="B37" s="8">
        <v>4557.6400000000003</v>
      </c>
    </row>
    <row r="38" spans="1:2" x14ac:dyDescent="0.25">
      <c r="A38" s="7" t="s">
        <v>5</v>
      </c>
      <c r="B38" s="8">
        <v>334829.99</v>
      </c>
    </row>
    <row r="39" spans="1:2" x14ac:dyDescent="0.25">
      <c r="A39" s="7" t="s">
        <v>69</v>
      </c>
      <c r="B39" s="8">
        <v>1561.14</v>
      </c>
    </row>
    <row r="40" spans="1:2" x14ac:dyDescent="0.25">
      <c r="A40" s="7" t="s">
        <v>13</v>
      </c>
      <c r="B40" s="8">
        <v>142617.35999999999</v>
      </c>
    </row>
    <row r="41" spans="1:2" x14ac:dyDescent="0.25">
      <c r="A41" s="7" t="s">
        <v>28</v>
      </c>
      <c r="B41" s="8">
        <v>56407.1</v>
      </c>
    </row>
    <row r="42" spans="1:2" x14ac:dyDescent="0.25">
      <c r="A42" s="7" t="s">
        <v>0</v>
      </c>
      <c r="B42" s="8">
        <v>1669454.8399999996</v>
      </c>
    </row>
    <row r="43" spans="1:2" x14ac:dyDescent="0.25">
      <c r="A43" s="7" t="s">
        <v>16</v>
      </c>
      <c r="B43" s="8">
        <v>123417.66</v>
      </c>
    </row>
    <row r="44" spans="1:2" x14ac:dyDescent="0.25">
      <c r="A44" s="7" t="s">
        <v>23</v>
      </c>
      <c r="B44" s="8">
        <v>20627.099999999999</v>
      </c>
    </row>
    <row r="45" spans="1:2" x14ac:dyDescent="0.25">
      <c r="A45" s="7" t="s">
        <v>21</v>
      </c>
      <c r="B45" s="8">
        <v>52663.4</v>
      </c>
    </row>
    <row r="46" spans="1:2" x14ac:dyDescent="0.25">
      <c r="A46" s="7" t="s">
        <v>54</v>
      </c>
      <c r="B46" s="8">
        <v>6917.2999999999993</v>
      </c>
    </row>
    <row r="47" spans="1:2" x14ac:dyDescent="0.25">
      <c r="A47" s="7" t="s">
        <v>47</v>
      </c>
      <c r="B47" s="8">
        <v>13611.82</v>
      </c>
    </row>
    <row r="48" spans="1:2" x14ac:dyDescent="0.25">
      <c r="A48" s="7" t="s">
        <v>33</v>
      </c>
      <c r="B48" s="8">
        <v>29188.350000000002</v>
      </c>
    </row>
    <row r="49" spans="1:2" x14ac:dyDescent="0.25">
      <c r="A49" s="7" t="s">
        <v>29</v>
      </c>
      <c r="B49" s="8">
        <v>53003.81</v>
      </c>
    </row>
    <row r="50" spans="1:2" x14ac:dyDescent="0.25">
      <c r="A50" s="7" t="s">
        <v>7</v>
      </c>
      <c r="B50" s="8">
        <v>245440</v>
      </c>
    </row>
    <row r="51" spans="1:2" x14ac:dyDescent="0.25">
      <c r="A51" s="7" t="s">
        <v>10</v>
      </c>
      <c r="B51" s="8">
        <v>161684.04</v>
      </c>
    </row>
    <row r="52" spans="1:2" x14ac:dyDescent="0.25">
      <c r="A52" s="7" t="s">
        <v>70</v>
      </c>
      <c r="B52" s="8">
        <v>955.80000000000007</v>
      </c>
    </row>
    <row r="53" spans="1:2" x14ac:dyDescent="0.25">
      <c r="A53" s="7" t="s">
        <v>39</v>
      </c>
      <c r="B53" s="8">
        <v>22656</v>
      </c>
    </row>
    <row r="54" spans="1:2" x14ac:dyDescent="0.25">
      <c r="A54" s="7" t="s">
        <v>18</v>
      </c>
      <c r="B54" s="8">
        <v>111912.06</v>
      </c>
    </row>
    <row r="55" spans="1:2" x14ac:dyDescent="0.25">
      <c r="A55" s="7" t="s">
        <v>2</v>
      </c>
      <c r="B55" s="8">
        <v>272604.47000000003</v>
      </c>
    </row>
    <row r="56" spans="1:2" x14ac:dyDescent="0.25">
      <c r="A56" s="7" t="s">
        <v>15</v>
      </c>
      <c r="B56" s="8">
        <v>125697.29999999999</v>
      </c>
    </row>
    <row r="57" spans="1:2" x14ac:dyDescent="0.25">
      <c r="A57" s="7" t="s">
        <v>6</v>
      </c>
      <c r="B57" s="8">
        <v>227744.03</v>
      </c>
    </row>
    <row r="58" spans="1:2" x14ac:dyDescent="0.25">
      <c r="A58" s="7" t="s">
        <v>66</v>
      </c>
      <c r="B58" s="8">
        <v>1698.67</v>
      </c>
    </row>
    <row r="59" spans="1:2" x14ac:dyDescent="0.25">
      <c r="A59" s="7" t="s">
        <v>32</v>
      </c>
      <c r="B59" s="8">
        <v>46846</v>
      </c>
    </row>
    <row r="60" spans="1:2" x14ac:dyDescent="0.25">
      <c r="A60" s="7" t="s">
        <v>37</v>
      </c>
      <c r="B60" s="8">
        <v>24572.32</v>
      </c>
    </row>
    <row r="61" spans="1:2" x14ac:dyDescent="0.25">
      <c r="A61" s="7" t="s">
        <v>62</v>
      </c>
      <c r="B61" s="8">
        <v>3486.9</v>
      </c>
    </row>
    <row r="62" spans="1:2" x14ac:dyDescent="0.25">
      <c r="A62" s="7" t="s">
        <v>46</v>
      </c>
      <c r="B62" s="8">
        <v>8337.6299999999992</v>
      </c>
    </row>
    <row r="63" spans="1:2" x14ac:dyDescent="0.25">
      <c r="A63" s="7" t="s">
        <v>71</v>
      </c>
      <c r="B63" s="8">
        <v>1239.71</v>
      </c>
    </row>
    <row r="64" spans="1:2" x14ac:dyDescent="0.25">
      <c r="A64" s="7" t="s">
        <v>64</v>
      </c>
      <c r="B64" s="8">
        <v>2998.56</v>
      </c>
    </row>
    <row r="65" spans="1:2" x14ac:dyDescent="0.25">
      <c r="A65" s="7" t="s">
        <v>61</v>
      </c>
      <c r="B65" s="8">
        <v>3770.12</v>
      </c>
    </row>
    <row r="66" spans="1:2" x14ac:dyDescent="0.25">
      <c r="A66" s="7" t="s">
        <v>1</v>
      </c>
      <c r="B66" s="8">
        <v>405097.11</v>
      </c>
    </row>
    <row r="67" spans="1:2" x14ac:dyDescent="0.25">
      <c r="A67" s="7" t="s">
        <v>74</v>
      </c>
      <c r="B67" s="8">
        <v>153.4</v>
      </c>
    </row>
    <row r="68" spans="1:2" x14ac:dyDescent="0.25">
      <c r="A68" s="7" t="s">
        <v>20</v>
      </c>
      <c r="B68" s="8">
        <v>75440.870000000024</v>
      </c>
    </row>
    <row r="69" spans="1:2" x14ac:dyDescent="0.25">
      <c r="A69" s="7" t="s">
        <v>57</v>
      </c>
      <c r="B69" s="8">
        <v>2045.47</v>
      </c>
    </row>
    <row r="70" spans="1:2" x14ac:dyDescent="0.25">
      <c r="A70" s="7" t="s">
        <v>73</v>
      </c>
      <c r="B70" s="8">
        <v>560.95000000000005</v>
      </c>
    </row>
    <row r="71" spans="1:2" x14ac:dyDescent="0.25">
      <c r="A71" s="7" t="s">
        <v>56</v>
      </c>
      <c r="B71" s="8">
        <v>4672.8</v>
      </c>
    </row>
    <row r="72" spans="1:2" x14ac:dyDescent="0.25">
      <c r="A72" s="7" t="s">
        <v>26</v>
      </c>
      <c r="B72" s="8">
        <v>59997.8</v>
      </c>
    </row>
    <row r="73" spans="1:2" x14ac:dyDescent="0.25">
      <c r="A73" s="9"/>
      <c r="B73" s="10">
        <f>SUBTOTAL(109,טבלה1[ערך הזמנה כולל מע"מ])</f>
        <v>6388292.2599999988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1B47B-9BB3-434B-8000-820CD7A40A00}">
  <dimension ref="A1:B93"/>
  <sheetViews>
    <sheetView showGridLines="0" rightToLeft="1" workbookViewId="0">
      <selection activeCell="B16" sqref="B16"/>
    </sheetView>
  </sheetViews>
  <sheetFormatPr defaultRowHeight="13.8" x14ac:dyDescent="0.25"/>
  <cols>
    <col min="1" max="1" width="34.3984375" style="3" bestFit="1" customWidth="1"/>
    <col min="2" max="2" width="28.296875" style="3" bestFit="1" customWidth="1"/>
    <col min="3" max="16384" width="8.796875" style="3"/>
  </cols>
  <sheetData>
    <row r="1" spans="1:2" x14ac:dyDescent="0.25">
      <c r="A1" s="5" t="s">
        <v>76</v>
      </c>
      <c r="B1" s="6" t="s">
        <v>75</v>
      </c>
    </row>
    <row r="2" spans="1:2" x14ac:dyDescent="0.25">
      <c r="A2" s="7" t="s">
        <v>17</v>
      </c>
      <c r="B2" s="8">
        <v>42026.879999999997</v>
      </c>
    </row>
    <row r="3" spans="1:2" x14ac:dyDescent="0.25">
      <c r="A3" s="7" t="s">
        <v>88</v>
      </c>
      <c r="B3" s="8">
        <v>322445.62</v>
      </c>
    </row>
    <row r="4" spans="1:2" x14ac:dyDescent="0.25">
      <c r="A4" s="7" t="s">
        <v>100</v>
      </c>
      <c r="B4" s="8">
        <v>136218.29</v>
      </c>
    </row>
    <row r="5" spans="1:2" x14ac:dyDescent="0.25">
      <c r="A5" s="7" t="s">
        <v>136</v>
      </c>
      <c r="B5" s="8">
        <v>1743.26</v>
      </c>
    </row>
    <row r="6" spans="1:2" x14ac:dyDescent="0.25">
      <c r="A6" s="7" t="s">
        <v>118</v>
      </c>
      <c r="B6" s="8">
        <v>3734.05</v>
      </c>
    </row>
    <row r="7" spans="1:2" x14ac:dyDescent="0.25">
      <c r="A7" s="7" t="s">
        <v>63</v>
      </c>
      <c r="B7" s="8">
        <v>60561.130000000005</v>
      </c>
    </row>
    <row r="8" spans="1:2" x14ac:dyDescent="0.25">
      <c r="A8" s="7" t="s">
        <v>122</v>
      </c>
      <c r="B8" s="8">
        <v>12508</v>
      </c>
    </row>
    <row r="9" spans="1:2" x14ac:dyDescent="0.25">
      <c r="A9" s="7" t="s">
        <v>98</v>
      </c>
      <c r="B9" s="8">
        <v>154384.12</v>
      </c>
    </row>
    <row r="10" spans="1:2" x14ac:dyDescent="0.25">
      <c r="A10" s="7" t="s">
        <v>24</v>
      </c>
      <c r="B10" s="8">
        <v>13464.78</v>
      </c>
    </row>
    <row r="11" spans="1:2" x14ac:dyDescent="0.25">
      <c r="A11" s="7" t="s">
        <v>132</v>
      </c>
      <c r="B11" s="8">
        <v>5988.97</v>
      </c>
    </row>
    <row r="12" spans="1:2" x14ac:dyDescent="0.25">
      <c r="A12" s="7" t="s">
        <v>135</v>
      </c>
      <c r="B12" s="8">
        <v>2342.37</v>
      </c>
    </row>
    <row r="13" spans="1:2" x14ac:dyDescent="0.25">
      <c r="A13" s="7" t="s">
        <v>124</v>
      </c>
      <c r="B13" s="8">
        <v>11507.1</v>
      </c>
    </row>
    <row r="14" spans="1:2" x14ac:dyDescent="0.25">
      <c r="A14" s="7" t="s">
        <v>130</v>
      </c>
      <c r="B14" s="8">
        <v>6762.76</v>
      </c>
    </row>
    <row r="15" spans="1:2" x14ac:dyDescent="0.25">
      <c r="A15" s="7" t="s">
        <v>111</v>
      </c>
      <c r="B15" s="8">
        <v>56659.92</v>
      </c>
    </row>
    <row r="16" spans="1:2" x14ac:dyDescent="0.25">
      <c r="A16" s="7" t="s">
        <v>9</v>
      </c>
      <c r="B16" s="8">
        <v>743373.05000000016</v>
      </c>
    </row>
    <row r="17" spans="1:2" x14ac:dyDescent="0.25">
      <c r="A17" s="7" t="s">
        <v>58</v>
      </c>
      <c r="B17" s="8">
        <v>319425.63999999972</v>
      </c>
    </row>
    <row r="18" spans="1:2" x14ac:dyDescent="0.25">
      <c r="A18" s="7" t="s">
        <v>53</v>
      </c>
      <c r="B18" s="8">
        <v>6213</v>
      </c>
    </row>
    <row r="19" spans="1:2" x14ac:dyDescent="0.25">
      <c r="A19" s="7" t="s">
        <v>117</v>
      </c>
      <c r="B19" s="8">
        <v>28583.81</v>
      </c>
    </row>
    <row r="20" spans="1:2" x14ac:dyDescent="0.25">
      <c r="A20" s="7" t="s">
        <v>104</v>
      </c>
      <c r="B20" s="8">
        <v>91721.87</v>
      </c>
    </row>
    <row r="21" spans="1:2" x14ac:dyDescent="0.25">
      <c r="A21" s="7" t="s">
        <v>102</v>
      </c>
      <c r="B21" s="8">
        <v>76598.759999999995</v>
      </c>
    </row>
    <row r="22" spans="1:2" x14ac:dyDescent="0.25">
      <c r="A22" s="7" t="s">
        <v>59</v>
      </c>
      <c r="B22" s="8">
        <v>72763.009999999995</v>
      </c>
    </row>
    <row r="23" spans="1:2" x14ac:dyDescent="0.25">
      <c r="A23" s="7" t="s">
        <v>14</v>
      </c>
      <c r="B23" s="8">
        <v>402.5</v>
      </c>
    </row>
    <row r="24" spans="1:2" x14ac:dyDescent="0.25">
      <c r="A24" s="7" t="s">
        <v>114</v>
      </c>
      <c r="B24" s="8">
        <v>47562.92</v>
      </c>
    </row>
    <row r="25" spans="1:2" x14ac:dyDescent="0.25">
      <c r="A25" s="7" t="s">
        <v>131</v>
      </c>
      <c r="B25" s="8">
        <v>6673.31</v>
      </c>
    </row>
    <row r="26" spans="1:2" x14ac:dyDescent="0.25">
      <c r="A26" s="7" t="s">
        <v>112</v>
      </c>
      <c r="B26" s="8">
        <v>53718.19</v>
      </c>
    </row>
    <row r="27" spans="1:2" x14ac:dyDescent="0.25">
      <c r="A27" s="7" t="s">
        <v>44</v>
      </c>
      <c r="B27" s="8">
        <v>139415.82</v>
      </c>
    </row>
    <row r="28" spans="1:2" x14ac:dyDescent="0.25">
      <c r="A28" s="7" t="s">
        <v>110</v>
      </c>
      <c r="B28" s="8">
        <v>65867.600000000006</v>
      </c>
    </row>
    <row r="29" spans="1:2" x14ac:dyDescent="0.25">
      <c r="A29" s="7" t="s">
        <v>30</v>
      </c>
      <c r="B29" s="8">
        <v>61327.420000000006</v>
      </c>
    </row>
    <row r="30" spans="1:2" x14ac:dyDescent="0.25">
      <c r="A30" s="7" t="s">
        <v>101</v>
      </c>
      <c r="B30" s="8">
        <v>104406.76000000001</v>
      </c>
    </row>
    <row r="31" spans="1:2" x14ac:dyDescent="0.25">
      <c r="A31" s="7" t="s">
        <v>34</v>
      </c>
      <c r="B31" s="8">
        <v>152155.09999999998</v>
      </c>
    </row>
    <row r="32" spans="1:2" x14ac:dyDescent="0.25">
      <c r="A32" s="7" t="s">
        <v>35</v>
      </c>
      <c r="B32" s="8">
        <v>154933.28</v>
      </c>
    </row>
    <row r="33" spans="1:2" x14ac:dyDescent="0.25">
      <c r="A33" s="7" t="s">
        <v>27</v>
      </c>
      <c r="B33" s="8">
        <v>5464.46</v>
      </c>
    </row>
    <row r="34" spans="1:2" x14ac:dyDescent="0.25">
      <c r="A34" s="7" t="s">
        <v>128</v>
      </c>
      <c r="B34" s="8">
        <v>8998.869999999999</v>
      </c>
    </row>
    <row r="35" spans="1:2" x14ac:dyDescent="0.25">
      <c r="A35" s="7" t="s">
        <v>5</v>
      </c>
      <c r="B35" s="8">
        <v>111235.67</v>
      </c>
    </row>
    <row r="36" spans="1:2" x14ac:dyDescent="0.25">
      <c r="A36" s="7" t="s">
        <v>86</v>
      </c>
      <c r="B36" s="8">
        <v>297688.18000000005</v>
      </c>
    </row>
    <row r="37" spans="1:2" x14ac:dyDescent="0.25">
      <c r="A37" s="7" t="s">
        <v>81</v>
      </c>
      <c r="B37" s="8">
        <v>588267.98999999987</v>
      </c>
    </row>
    <row r="38" spans="1:2" x14ac:dyDescent="0.25">
      <c r="A38" s="7" t="s">
        <v>138</v>
      </c>
      <c r="B38" s="8">
        <v>267.52999999999997</v>
      </c>
    </row>
    <row r="39" spans="1:2" x14ac:dyDescent="0.25">
      <c r="A39" s="7" t="s">
        <v>77</v>
      </c>
      <c r="B39" s="8">
        <v>862346.05999999959</v>
      </c>
    </row>
    <row r="40" spans="1:2" x14ac:dyDescent="0.25">
      <c r="A40" s="7" t="s">
        <v>87</v>
      </c>
      <c r="B40" s="8">
        <v>151304.82</v>
      </c>
    </row>
    <row r="41" spans="1:2" x14ac:dyDescent="0.25">
      <c r="A41" s="7" t="s">
        <v>91</v>
      </c>
      <c r="B41" s="8">
        <v>244916.4</v>
      </c>
    </row>
    <row r="42" spans="1:2" x14ac:dyDescent="0.25">
      <c r="A42" s="7" t="s">
        <v>78</v>
      </c>
      <c r="B42" s="8">
        <v>722905.90999999992</v>
      </c>
    </row>
    <row r="43" spans="1:2" x14ac:dyDescent="0.25">
      <c r="A43" s="7" t="s">
        <v>108</v>
      </c>
      <c r="B43" s="8">
        <v>67048.899999999994</v>
      </c>
    </row>
    <row r="44" spans="1:2" x14ac:dyDescent="0.25">
      <c r="A44" s="7" t="s">
        <v>92</v>
      </c>
      <c r="B44" s="8">
        <v>173185.03999999998</v>
      </c>
    </row>
    <row r="45" spans="1:2" x14ac:dyDescent="0.25">
      <c r="A45" s="7" t="s">
        <v>103</v>
      </c>
      <c r="B45" s="8">
        <v>70292.600000000006</v>
      </c>
    </row>
    <row r="46" spans="1:2" x14ac:dyDescent="0.25">
      <c r="A46" s="7" t="s">
        <v>109</v>
      </c>
      <c r="B46" s="8">
        <v>1870.7600000000002</v>
      </c>
    </row>
    <row r="47" spans="1:2" x14ac:dyDescent="0.25">
      <c r="A47" s="7" t="s">
        <v>84</v>
      </c>
      <c r="B47" s="8">
        <v>411808.74999999994</v>
      </c>
    </row>
    <row r="48" spans="1:2" x14ac:dyDescent="0.25">
      <c r="A48" s="7" t="s">
        <v>119</v>
      </c>
      <c r="B48" s="8">
        <v>20170.310000000001</v>
      </c>
    </row>
    <row r="49" spans="1:2" x14ac:dyDescent="0.25">
      <c r="A49" s="7" t="s">
        <v>99</v>
      </c>
      <c r="B49" s="8">
        <v>95339.11</v>
      </c>
    </row>
    <row r="50" spans="1:2" x14ac:dyDescent="0.25">
      <c r="A50" s="7" t="s">
        <v>69</v>
      </c>
      <c r="B50" s="8">
        <v>357068.19000000012</v>
      </c>
    </row>
    <row r="51" spans="1:2" x14ac:dyDescent="0.25">
      <c r="A51" s="7" t="s">
        <v>82</v>
      </c>
      <c r="B51" s="8">
        <v>412428.38000000018</v>
      </c>
    </row>
    <row r="52" spans="1:2" x14ac:dyDescent="0.25">
      <c r="A52" s="7" t="s">
        <v>13</v>
      </c>
      <c r="B52" s="8">
        <v>62003.310000000005</v>
      </c>
    </row>
    <row r="53" spans="1:2" x14ac:dyDescent="0.25">
      <c r="A53" s="7" t="s">
        <v>116</v>
      </c>
      <c r="B53" s="8">
        <v>40212.06</v>
      </c>
    </row>
    <row r="54" spans="1:2" x14ac:dyDescent="0.25">
      <c r="A54" s="7" t="s">
        <v>133</v>
      </c>
      <c r="B54" s="8">
        <v>1570.26</v>
      </c>
    </row>
    <row r="55" spans="1:2" x14ac:dyDescent="0.25">
      <c r="A55" s="7" t="s">
        <v>106</v>
      </c>
      <c r="B55" s="8">
        <v>76286.3</v>
      </c>
    </row>
    <row r="56" spans="1:2" x14ac:dyDescent="0.25">
      <c r="A56" s="7" t="s">
        <v>80</v>
      </c>
      <c r="B56" s="8">
        <v>591960.31000000006</v>
      </c>
    </row>
    <row r="57" spans="1:2" x14ac:dyDescent="0.25">
      <c r="A57" s="7" t="s">
        <v>94</v>
      </c>
      <c r="B57" s="8">
        <v>151825.44999999998</v>
      </c>
    </row>
    <row r="58" spans="1:2" x14ac:dyDescent="0.25">
      <c r="A58" s="7" t="s">
        <v>125</v>
      </c>
      <c r="B58" s="8">
        <v>5779.03</v>
      </c>
    </row>
    <row r="59" spans="1:2" x14ac:dyDescent="0.25">
      <c r="A59" s="7" t="s">
        <v>113</v>
      </c>
      <c r="B59" s="8">
        <v>32113.379999999997</v>
      </c>
    </row>
    <row r="60" spans="1:2" x14ac:dyDescent="0.25">
      <c r="A60" s="7" t="s">
        <v>93</v>
      </c>
      <c r="B60" s="8">
        <v>193473.90000000002</v>
      </c>
    </row>
    <row r="61" spans="1:2" x14ac:dyDescent="0.25">
      <c r="A61" s="7" t="s">
        <v>83</v>
      </c>
      <c r="B61" s="8">
        <v>443944.39999999997</v>
      </c>
    </row>
    <row r="62" spans="1:2" x14ac:dyDescent="0.25">
      <c r="A62" s="7" t="s">
        <v>79</v>
      </c>
      <c r="B62" s="8">
        <v>773004.20000000007</v>
      </c>
    </row>
    <row r="63" spans="1:2" x14ac:dyDescent="0.25">
      <c r="A63" s="7" t="s">
        <v>105</v>
      </c>
      <c r="B63" s="8">
        <v>70983.070000000007</v>
      </c>
    </row>
    <row r="64" spans="1:2" x14ac:dyDescent="0.25">
      <c r="A64" s="7" t="s">
        <v>97</v>
      </c>
      <c r="B64" s="8">
        <v>140908.78</v>
      </c>
    </row>
    <row r="65" spans="1:2" x14ac:dyDescent="0.25">
      <c r="A65" s="7" t="s">
        <v>28</v>
      </c>
      <c r="B65" s="8">
        <v>135972.11000000002</v>
      </c>
    </row>
    <row r="66" spans="1:2" x14ac:dyDescent="0.25">
      <c r="A66" s="7" t="s">
        <v>121</v>
      </c>
      <c r="B66" s="8">
        <v>8104.37</v>
      </c>
    </row>
    <row r="67" spans="1:2" x14ac:dyDescent="0.25">
      <c r="A67" s="7" t="s">
        <v>120</v>
      </c>
      <c r="B67" s="8">
        <v>17794.64</v>
      </c>
    </row>
    <row r="68" spans="1:2" x14ac:dyDescent="0.25">
      <c r="A68" s="7" t="s">
        <v>126</v>
      </c>
      <c r="B68" s="8">
        <v>6855.23</v>
      </c>
    </row>
    <row r="69" spans="1:2" x14ac:dyDescent="0.25">
      <c r="A69" s="7" t="s">
        <v>0</v>
      </c>
      <c r="B69" s="8">
        <v>1626782.8299999994</v>
      </c>
    </row>
    <row r="70" spans="1:2" x14ac:dyDescent="0.25">
      <c r="A70" s="7" t="s">
        <v>90</v>
      </c>
      <c r="B70" s="8">
        <v>295000</v>
      </c>
    </row>
    <row r="71" spans="1:2" x14ac:dyDescent="0.25">
      <c r="A71" s="7" t="s">
        <v>23</v>
      </c>
      <c r="B71" s="8">
        <v>1537333.5</v>
      </c>
    </row>
    <row r="72" spans="1:2" x14ac:dyDescent="0.25">
      <c r="A72" s="7" t="s">
        <v>123</v>
      </c>
      <c r="B72" s="8">
        <v>11591.14</v>
      </c>
    </row>
    <row r="73" spans="1:2" x14ac:dyDescent="0.25">
      <c r="A73" s="7" t="s">
        <v>18</v>
      </c>
      <c r="B73" s="8">
        <v>13659.86</v>
      </c>
    </row>
    <row r="74" spans="1:2" x14ac:dyDescent="0.25">
      <c r="A74" s="7" t="s">
        <v>137</v>
      </c>
      <c r="B74" s="8">
        <v>329.93</v>
      </c>
    </row>
    <row r="75" spans="1:2" x14ac:dyDescent="0.25">
      <c r="A75" s="7" t="s">
        <v>46</v>
      </c>
      <c r="B75" s="8">
        <v>100517</v>
      </c>
    </row>
    <row r="76" spans="1:2" x14ac:dyDescent="0.25">
      <c r="A76" s="7" t="s">
        <v>96</v>
      </c>
      <c r="B76" s="8">
        <v>122653.06</v>
      </c>
    </row>
    <row r="77" spans="1:2" x14ac:dyDescent="0.25">
      <c r="A77" s="7" t="s">
        <v>71</v>
      </c>
      <c r="B77" s="8">
        <v>216514.68</v>
      </c>
    </row>
    <row r="78" spans="1:2" x14ac:dyDescent="0.25">
      <c r="A78" s="7" t="s">
        <v>115</v>
      </c>
      <c r="B78" s="8">
        <v>4820.25</v>
      </c>
    </row>
    <row r="79" spans="1:2" x14ac:dyDescent="0.25">
      <c r="A79" s="7" t="s">
        <v>64</v>
      </c>
      <c r="B79" s="8">
        <v>24222.14</v>
      </c>
    </row>
    <row r="80" spans="1:2" x14ac:dyDescent="0.25">
      <c r="A80" s="7" t="s">
        <v>61</v>
      </c>
      <c r="B80" s="8">
        <v>12001.35</v>
      </c>
    </row>
    <row r="81" spans="1:2" x14ac:dyDescent="0.25">
      <c r="A81" s="7" t="s">
        <v>1</v>
      </c>
      <c r="B81" s="8">
        <v>42708.45</v>
      </c>
    </row>
    <row r="82" spans="1:2" x14ac:dyDescent="0.25">
      <c r="A82" s="7" t="s">
        <v>89</v>
      </c>
      <c r="B82" s="8">
        <v>222057.73</v>
      </c>
    </row>
    <row r="83" spans="1:2" x14ac:dyDescent="0.25">
      <c r="A83" s="7" t="s">
        <v>74</v>
      </c>
      <c r="B83" s="8">
        <v>31298.850000000002</v>
      </c>
    </row>
    <row r="84" spans="1:2" x14ac:dyDescent="0.25">
      <c r="A84" s="7" t="s">
        <v>107</v>
      </c>
      <c r="B84" s="8">
        <v>61705.19</v>
      </c>
    </row>
    <row r="85" spans="1:2" x14ac:dyDescent="0.25">
      <c r="A85" s="7" t="s">
        <v>20</v>
      </c>
      <c r="B85" s="8">
        <v>33779.140000000007</v>
      </c>
    </row>
    <row r="86" spans="1:2" x14ac:dyDescent="0.25">
      <c r="A86" s="7" t="s">
        <v>57</v>
      </c>
      <c r="B86" s="8">
        <v>8877.7900000000009</v>
      </c>
    </row>
    <row r="87" spans="1:2" x14ac:dyDescent="0.25">
      <c r="A87" s="7" t="s">
        <v>127</v>
      </c>
      <c r="B87" s="8">
        <v>9333.6299999999992</v>
      </c>
    </row>
    <row r="88" spans="1:2" x14ac:dyDescent="0.25">
      <c r="A88" s="7" t="s">
        <v>129</v>
      </c>
      <c r="B88" s="8">
        <v>8454.82</v>
      </c>
    </row>
    <row r="89" spans="1:2" x14ac:dyDescent="0.25">
      <c r="A89" s="7" t="s">
        <v>56</v>
      </c>
      <c r="B89" s="8">
        <v>98998.400000000009</v>
      </c>
    </row>
    <row r="90" spans="1:2" x14ac:dyDescent="0.25">
      <c r="A90" s="7" t="s">
        <v>85</v>
      </c>
      <c r="B90" s="8">
        <v>337670.95000000013</v>
      </c>
    </row>
    <row r="91" spans="1:2" x14ac:dyDescent="0.25">
      <c r="A91" s="7" t="s">
        <v>26</v>
      </c>
      <c r="B91" s="8">
        <v>101507.28</v>
      </c>
    </row>
    <row r="92" spans="1:2" x14ac:dyDescent="0.25">
      <c r="A92" s="7" t="s">
        <v>95</v>
      </c>
      <c r="B92" s="8">
        <v>170867.45</v>
      </c>
    </row>
    <row r="93" spans="1:2" x14ac:dyDescent="0.25">
      <c r="A93" s="9"/>
      <c r="B93" s="10">
        <f>SUBTOTAL(109,טבלה2[ערך הזמנה כולל מע"מ])</f>
        <v>15403573.439999996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0B47E-B282-4AD3-A140-7BBD98A8E565}">
  <dimension ref="A1:B91"/>
  <sheetViews>
    <sheetView showGridLines="0" rightToLeft="1" topLeftCell="A67" workbookViewId="0">
      <selection activeCell="A88" sqref="A88"/>
    </sheetView>
  </sheetViews>
  <sheetFormatPr defaultRowHeight="13.8" x14ac:dyDescent="0.25"/>
  <cols>
    <col min="1" max="1" width="30.296875" style="2" bestFit="1" customWidth="1"/>
    <col min="2" max="2" width="25.69921875" style="2" customWidth="1"/>
    <col min="3" max="16384" width="8.796875" style="2"/>
  </cols>
  <sheetData>
    <row r="1" spans="1:2" x14ac:dyDescent="0.25">
      <c r="A1" s="5" t="s">
        <v>76</v>
      </c>
      <c r="B1" s="6" t="s">
        <v>75</v>
      </c>
    </row>
    <row r="2" spans="1:2" x14ac:dyDescent="0.25">
      <c r="A2" s="11" t="s">
        <v>17</v>
      </c>
      <c r="B2" s="12">
        <v>40971.96</v>
      </c>
    </row>
    <row r="3" spans="1:2" x14ac:dyDescent="0.25">
      <c r="A3" s="11" t="s">
        <v>150</v>
      </c>
      <c r="B3" s="12">
        <v>19950.02</v>
      </c>
    </row>
    <row r="4" spans="1:2" x14ac:dyDescent="0.25">
      <c r="A4" s="11" t="s">
        <v>100</v>
      </c>
      <c r="B4" s="12">
        <v>442.5</v>
      </c>
    </row>
    <row r="5" spans="1:2" x14ac:dyDescent="0.25">
      <c r="A5" s="11" t="s">
        <v>156</v>
      </c>
      <c r="B5" s="12">
        <v>5740.5</v>
      </c>
    </row>
    <row r="6" spans="1:2" x14ac:dyDescent="0.25">
      <c r="A6" s="11" t="s">
        <v>118</v>
      </c>
      <c r="B6" s="12">
        <v>1973.18</v>
      </c>
    </row>
    <row r="7" spans="1:2" x14ac:dyDescent="0.25">
      <c r="A7" s="11" t="s">
        <v>160</v>
      </c>
      <c r="B7" s="12">
        <v>4365.8599999999997</v>
      </c>
    </row>
    <row r="8" spans="1:2" x14ac:dyDescent="0.25">
      <c r="A8" s="11" t="s">
        <v>63</v>
      </c>
      <c r="B8" s="12">
        <v>19184.760000000002</v>
      </c>
    </row>
    <row r="9" spans="1:2" x14ac:dyDescent="0.25">
      <c r="A9" s="11" t="s">
        <v>98</v>
      </c>
      <c r="B9" s="12">
        <v>1860.09</v>
      </c>
    </row>
    <row r="10" spans="1:2" x14ac:dyDescent="0.25">
      <c r="A10" s="11" t="s">
        <v>165</v>
      </c>
      <c r="B10" s="12">
        <v>2524.09</v>
      </c>
    </row>
    <row r="11" spans="1:2" x14ac:dyDescent="0.25">
      <c r="A11" s="11" t="s">
        <v>9</v>
      </c>
      <c r="B11" s="12">
        <v>1089.32</v>
      </c>
    </row>
    <row r="12" spans="1:2" x14ac:dyDescent="0.25">
      <c r="A12" s="11" t="s">
        <v>58</v>
      </c>
      <c r="B12" s="12">
        <v>2566.2800000000002</v>
      </c>
    </row>
    <row r="13" spans="1:2" x14ac:dyDescent="0.25">
      <c r="A13" s="11" t="s">
        <v>41</v>
      </c>
      <c r="B13" s="12">
        <v>109851.51</v>
      </c>
    </row>
    <row r="14" spans="1:2" x14ac:dyDescent="0.25">
      <c r="A14" s="11" t="s">
        <v>3</v>
      </c>
      <c r="B14" s="12">
        <v>6018</v>
      </c>
    </row>
    <row r="15" spans="1:2" x14ac:dyDescent="0.25">
      <c r="A15" s="11" t="s">
        <v>43</v>
      </c>
      <c r="B15" s="12">
        <v>147.5</v>
      </c>
    </row>
    <row r="16" spans="1:2" x14ac:dyDescent="0.25">
      <c r="A16" s="11" t="s">
        <v>31</v>
      </c>
      <c r="B16" s="12">
        <v>13468.52</v>
      </c>
    </row>
    <row r="17" spans="1:2" x14ac:dyDescent="0.25">
      <c r="A17" s="11" t="s">
        <v>52</v>
      </c>
      <c r="B17" s="12">
        <v>6230</v>
      </c>
    </row>
    <row r="18" spans="1:2" x14ac:dyDescent="0.25">
      <c r="A18" s="11" t="s">
        <v>53</v>
      </c>
      <c r="B18" s="12">
        <v>2888.3</v>
      </c>
    </row>
    <row r="19" spans="1:2" x14ac:dyDescent="0.25">
      <c r="A19" s="11" t="s">
        <v>72</v>
      </c>
      <c r="B19" s="12">
        <v>4325.1000000000004</v>
      </c>
    </row>
    <row r="20" spans="1:2" x14ac:dyDescent="0.25">
      <c r="A20" s="11" t="s">
        <v>169</v>
      </c>
      <c r="B20" s="12">
        <v>1345</v>
      </c>
    </row>
    <row r="21" spans="1:2" x14ac:dyDescent="0.25">
      <c r="A21" s="11" t="s">
        <v>51</v>
      </c>
      <c r="B21" s="12">
        <v>1725.4</v>
      </c>
    </row>
    <row r="22" spans="1:2" x14ac:dyDescent="0.25">
      <c r="A22" s="11" t="s">
        <v>40</v>
      </c>
      <c r="B22" s="12">
        <v>10672.88</v>
      </c>
    </row>
    <row r="23" spans="1:2" x14ac:dyDescent="0.25">
      <c r="A23" s="11" t="s">
        <v>36</v>
      </c>
      <c r="B23" s="12">
        <v>15716.489999999998</v>
      </c>
    </row>
    <row r="24" spans="1:2" x14ac:dyDescent="0.25">
      <c r="A24" s="11" t="s">
        <v>146</v>
      </c>
      <c r="B24" s="12">
        <v>39586.639999999999</v>
      </c>
    </row>
    <row r="25" spans="1:2" x14ac:dyDescent="0.25">
      <c r="A25" s="11" t="s">
        <v>151</v>
      </c>
      <c r="B25" s="12">
        <v>18319.5</v>
      </c>
    </row>
    <row r="26" spans="1:2" x14ac:dyDescent="0.25">
      <c r="A26" s="11" t="s">
        <v>117</v>
      </c>
      <c r="B26" s="12">
        <v>22449.5</v>
      </c>
    </row>
    <row r="27" spans="1:2" x14ac:dyDescent="0.25">
      <c r="A27" s="11" t="s">
        <v>140</v>
      </c>
      <c r="B27" s="12">
        <v>138450.18999999997</v>
      </c>
    </row>
    <row r="28" spans="1:2" x14ac:dyDescent="0.25">
      <c r="A28" s="11" t="s">
        <v>143</v>
      </c>
      <c r="B28" s="12">
        <v>32898.400000000001</v>
      </c>
    </row>
    <row r="29" spans="1:2" x14ac:dyDescent="0.25">
      <c r="A29" s="11" t="s">
        <v>102</v>
      </c>
      <c r="B29" s="12">
        <v>10454.799999999999</v>
      </c>
    </row>
    <row r="30" spans="1:2" x14ac:dyDescent="0.25">
      <c r="A30" s="11" t="s">
        <v>14</v>
      </c>
      <c r="B30" s="12">
        <v>6455.33</v>
      </c>
    </row>
    <row r="31" spans="1:2" x14ac:dyDescent="0.25">
      <c r="A31" s="11" t="s">
        <v>8</v>
      </c>
      <c r="B31" s="12">
        <v>18069.71</v>
      </c>
    </row>
    <row r="32" spans="1:2" x14ac:dyDescent="0.25">
      <c r="A32" s="11" t="s">
        <v>147</v>
      </c>
      <c r="B32" s="12">
        <v>6495.48</v>
      </c>
    </row>
    <row r="33" spans="1:2" x14ac:dyDescent="0.25">
      <c r="A33" s="11" t="s">
        <v>50</v>
      </c>
      <c r="B33" s="12">
        <v>98701.1</v>
      </c>
    </row>
    <row r="34" spans="1:2" x14ac:dyDescent="0.25">
      <c r="A34" s="11" t="s">
        <v>166</v>
      </c>
      <c r="B34" s="12">
        <v>2047</v>
      </c>
    </row>
    <row r="35" spans="1:2" x14ac:dyDescent="0.25">
      <c r="A35" s="11" t="s">
        <v>152</v>
      </c>
      <c r="B35" s="12">
        <v>15812.539999999999</v>
      </c>
    </row>
    <row r="36" spans="1:2" x14ac:dyDescent="0.25">
      <c r="A36" s="11" t="s">
        <v>45</v>
      </c>
      <c r="B36" s="12">
        <v>2752.2</v>
      </c>
    </row>
    <row r="37" spans="1:2" x14ac:dyDescent="0.25">
      <c r="A37" s="11" t="s">
        <v>161</v>
      </c>
      <c r="B37" s="12">
        <v>2427.66</v>
      </c>
    </row>
    <row r="38" spans="1:2" x14ac:dyDescent="0.25">
      <c r="A38" s="11" t="s">
        <v>112</v>
      </c>
      <c r="B38" s="12">
        <v>69900.439999999988</v>
      </c>
    </row>
    <row r="39" spans="1:2" x14ac:dyDescent="0.25">
      <c r="A39" s="11" t="s">
        <v>141</v>
      </c>
      <c r="B39" s="12">
        <v>65605.640000000014</v>
      </c>
    </row>
    <row r="40" spans="1:2" x14ac:dyDescent="0.25">
      <c r="A40" s="11" t="s">
        <v>44</v>
      </c>
      <c r="B40" s="12">
        <v>95775.300000000017</v>
      </c>
    </row>
    <row r="41" spans="1:2" x14ac:dyDescent="0.25">
      <c r="A41" s="11" t="s">
        <v>68</v>
      </c>
      <c r="B41" s="12">
        <v>191434.59999999998</v>
      </c>
    </row>
    <row r="42" spans="1:2" x14ac:dyDescent="0.25">
      <c r="A42" s="11" t="s">
        <v>30</v>
      </c>
      <c r="B42" s="12">
        <v>104953.44999999998</v>
      </c>
    </row>
    <row r="43" spans="1:2" x14ac:dyDescent="0.25">
      <c r="A43" s="11" t="s">
        <v>144</v>
      </c>
      <c r="B43" s="12">
        <v>60647.57</v>
      </c>
    </row>
    <row r="44" spans="1:2" x14ac:dyDescent="0.25">
      <c r="A44" s="11" t="s">
        <v>145</v>
      </c>
      <c r="B44" s="12">
        <v>41561.5</v>
      </c>
    </row>
    <row r="45" spans="1:2" x14ac:dyDescent="0.25">
      <c r="A45" s="11" t="s">
        <v>65</v>
      </c>
      <c r="B45" s="12">
        <v>23768.600000000002</v>
      </c>
    </row>
    <row r="46" spans="1:2" x14ac:dyDescent="0.25">
      <c r="A46" s="11" t="s">
        <v>101</v>
      </c>
      <c r="B46" s="12">
        <v>11181.489999999998</v>
      </c>
    </row>
    <row r="47" spans="1:2" x14ac:dyDescent="0.25">
      <c r="A47" s="11" t="s">
        <v>34</v>
      </c>
      <c r="B47" s="12">
        <v>66562.259999999995</v>
      </c>
    </row>
    <row r="48" spans="1:2" x14ac:dyDescent="0.25">
      <c r="A48" s="11" t="s">
        <v>35</v>
      </c>
      <c r="B48" s="12">
        <v>87918.32</v>
      </c>
    </row>
    <row r="49" spans="1:2" x14ac:dyDescent="0.25">
      <c r="A49" s="11" t="s">
        <v>163</v>
      </c>
      <c r="B49" s="12">
        <v>2419</v>
      </c>
    </row>
    <row r="50" spans="1:2" x14ac:dyDescent="0.25">
      <c r="A50" s="11" t="s">
        <v>25</v>
      </c>
      <c r="B50" s="12">
        <v>19767</v>
      </c>
    </row>
    <row r="51" spans="1:2" x14ac:dyDescent="0.25">
      <c r="A51" s="11" t="s">
        <v>42</v>
      </c>
      <c r="B51" s="12">
        <v>9404.6</v>
      </c>
    </row>
    <row r="52" spans="1:2" x14ac:dyDescent="0.25">
      <c r="A52" s="11" t="s">
        <v>48</v>
      </c>
      <c r="B52" s="12">
        <v>42049.3</v>
      </c>
    </row>
    <row r="53" spans="1:2" x14ac:dyDescent="0.25">
      <c r="A53" s="11" t="s">
        <v>168</v>
      </c>
      <c r="B53" s="12">
        <v>1356.16</v>
      </c>
    </row>
    <row r="54" spans="1:2" x14ac:dyDescent="0.25">
      <c r="A54" s="11" t="s">
        <v>5</v>
      </c>
      <c r="B54" s="12">
        <v>10763.82</v>
      </c>
    </row>
    <row r="55" spans="1:2" x14ac:dyDescent="0.25">
      <c r="A55" s="11" t="s">
        <v>80</v>
      </c>
      <c r="B55" s="12">
        <v>1585.92</v>
      </c>
    </row>
    <row r="56" spans="1:2" x14ac:dyDescent="0.25">
      <c r="A56" s="11" t="s">
        <v>79</v>
      </c>
      <c r="B56" s="12">
        <v>2133.44</v>
      </c>
    </row>
    <row r="57" spans="1:2" x14ac:dyDescent="0.25">
      <c r="A57" s="11" t="s">
        <v>0</v>
      </c>
      <c r="B57" s="12">
        <v>7655.9800000000005</v>
      </c>
    </row>
    <row r="58" spans="1:2" x14ac:dyDescent="0.25">
      <c r="A58" s="11" t="s">
        <v>90</v>
      </c>
      <c r="B58" s="12">
        <v>149839.26</v>
      </c>
    </row>
    <row r="59" spans="1:2" x14ac:dyDescent="0.25">
      <c r="A59" s="11" t="s">
        <v>16</v>
      </c>
      <c r="B59" s="12">
        <v>13632.69</v>
      </c>
    </row>
    <row r="60" spans="1:2" x14ac:dyDescent="0.25">
      <c r="A60" s="11" t="s">
        <v>23</v>
      </c>
      <c r="B60" s="12">
        <v>261671.14999999997</v>
      </c>
    </row>
    <row r="61" spans="1:2" x14ac:dyDescent="0.25">
      <c r="A61" s="11" t="s">
        <v>21</v>
      </c>
      <c r="B61" s="12">
        <v>58248.05</v>
      </c>
    </row>
    <row r="62" spans="1:2" x14ac:dyDescent="0.25">
      <c r="A62" s="11" t="s">
        <v>170</v>
      </c>
      <c r="B62" s="12">
        <v>1062</v>
      </c>
    </row>
    <row r="63" spans="1:2" x14ac:dyDescent="0.25">
      <c r="A63" s="11" t="s">
        <v>54</v>
      </c>
      <c r="B63" s="12">
        <v>50397.8</v>
      </c>
    </row>
    <row r="64" spans="1:2" x14ac:dyDescent="0.25">
      <c r="A64" s="11" t="s">
        <v>153</v>
      </c>
      <c r="B64" s="12">
        <v>12080</v>
      </c>
    </row>
    <row r="65" spans="1:2" x14ac:dyDescent="0.25">
      <c r="A65" s="11" t="s">
        <v>158</v>
      </c>
      <c r="B65" s="12">
        <v>5000</v>
      </c>
    </row>
    <row r="66" spans="1:2" x14ac:dyDescent="0.25">
      <c r="A66" s="11" t="s">
        <v>155</v>
      </c>
      <c r="B66" s="12">
        <v>6760</v>
      </c>
    </row>
    <row r="67" spans="1:2" x14ac:dyDescent="0.25">
      <c r="A67" s="11" t="s">
        <v>134</v>
      </c>
      <c r="B67" s="12">
        <v>129210</v>
      </c>
    </row>
    <row r="68" spans="1:2" x14ac:dyDescent="0.25">
      <c r="A68" s="11" t="s">
        <v>47</v>
      </c>
      <c r="B68" s="12">
        <v>27494</v>
      </c>
    </row>
    <row r="69" spans="1:2" x14ac:dyDescent="0.25">
      <c r="A69" s="11" t="s">
        <v>139</v>
      </c>
      <c r="B69" s="12">
        <v>287636.59999999998</v>
      </c>
    </row>
    <row r="70" spans="1:2" x14ac:dyDescent="0.25">
      <c r="A70" s="11" t="s">
        <v>7</v>
      </c>
      <c r="B70" s="12">
        <v>5026.8</v>
      </c>
    </row>
    <row r="71" spans="1:2" x14ac:dyDescent="0.25">
      <c r="A71" s="11" t="s">
        <v>10</v>
      </c>
      <c r="B71" s="12">
        <v>3079.8</v>
      </c>
    </row>
    <row r="72" spans="1:2" x14ac:dyDescent="0.25">
      <c r="A72" s="11" t="s">
        <v>70</v>
      </c>
      <c r="B72" s="12">
        <v>5567.79</v>
      </c>
    </row>
    <row r="73" spans="1:2" x14ac:dyDescent="0.25">
      <c r="A73" s="11" t="s">
        <v>123</v>
      </c>
      <c r="B73" s="12">
        <v>2856</v>
      </c>
    </row>
    <row r="74" spans="1:2" x14ac:dyDescent="0.25">
      <c r="A74" s="11" t="s">
        <v>39</v>
      </c>
      <c r="B74" s="12">
        <v>17419.16</v>
      </c>
    </row>
    <row r="75" spans="1:2" x14ac:dyDescent="0.25">
      <c r="A75" s="11" t="s">
        <v>148</v>
      </c>
      <c r="B75" s="12">
        <v>31843</v>
      </c>
    </row>
    <row r="76" spans="1:2" x14ac:dyDescent="0.25">
      <c r="A76" s="11" t="s">
        <v>154</v>
      </c>
      <c r="B76" s="12">
        <v>3779.54</v>
      </c>
    </row>
    <row r="77" spans="1:2" x14ac:dyDescent="0.25">
      <c r="A77" s="11" t="s">
        <v>142</v>
      </c>
      <c r="B77" s="12">
        <v>21198.989999999998</v>
      </c>
    </row>
    <row r="78" spans="1:2" x14ac:dyDescent="0.25">
      <c r="A78" s="11" t="s">
        <v>18</v>
      </c>
      <c r="B78" s="12">
        <v>222057.24</v>
      </c>
    </row>
    <row r="79" spans="1:2" x14ac:dyDescent="0.25">
      <c r="A79" s="11" t="s">
        <v>171</v>
      </c>
      <c r="B79" s="12">
        <v>550</v>
      </c>
    </row>
    <row r="80" spans="1:2" x14ac:dyDescent="0.25">
      <c r="A80" s="11" t="s">
        <v>167</v>
      </c>
      <c r="B80" s="12">
        <v>1151.68</v>
      </c>
    </row>
    <row r="81" spans="1:2" x14ac:dyDescent="0.25">
      <c r="A81" s="11" t="s">
        <v>149</v>
      </c>
      <c r="B81" s="12">
        <v>30063.19</v>
      </c>
    </row>
    <row r="82" spans="1:2" x14ac:dyDescent="0.25">
      <c r="A82" s="11" t="s">
        <v>159</v>
      </c>
      <c r="B82" s="12">
        <v>4389.6000000000004</v>
      </c>
    </row>
    <row r="83" spans="1:2" x14ac:dyDescent="0.25">
      <c r="A83" s="11" t="s">
        <v>32</v>
      </c>
      <c r="B83" s="12">
        <v>365.8</v>
      </c>
    </row>
    <row r="84" spans="1:2" x14ac:dyDescent="0.25">
      <c r="A84" s="11" t="s">
        <v>46</v>
      </c>
      <c r="B84" s="12">
        <v>1911.6</v>
      </c>
    </row>
    <row r="85" spans="1:2" x14ac:dyDescent="0.25">
      <c r="A85" s="11" t="s">
        <v>71</v>
      </c>
      <c r="B85" s="12">
        <v>2383.6</v>
      </c>
    </row>
    <row r="86" spans="1:2" x14ac:dyDescent="0.25">
      <c r="A86" s="11" t="s">
        <v>74</v>
      </c>
      <c r="B86" s="12">
        <v>1338.12</v>
      </c>
    </row>
    <row r="87" spans="1:2" x14ac:dyDescent="0.25">
      <c r="A87" s="11" t="s">
        <v>107</v>
      </c>
      <c r="B87" s="12">
        <v>1661.64</v>
      </c>
    </row>
    <row r="88" spans="1:2" x14ac:dyDescent="0.25">
      <c r="A88" s="11" t="s">
        <v>20</v>
      </c>
      <c r="B88" s="12">
        <v>38704.820000000007</v>
      </c>
    </row>
    <row r="89" spans="1:2" x14ac:dyDescent="0.25">
      <c r="A89" s="11" t="s">
        <v>56</v>
      </c>
      <c r="B89" s="12">
        <v>14476.24</v>
      </c>
    </row>
    <row r="90" spans="1:2" x14ac:dyDescent="0.25">
      <c r="A90" s="11" t="s">
        <v>95</v>
      </c>
      <c r="B90" s="12">
        <v>713.26</v>
      </c>
    </row>
    <row r="91" spans="1:2" x14ac:dyDescent="0.25">
      <c r="A91" s="13"/>
      <c r="B91" s="14">
        <f>SUBTOTAL(109,טבלה3[ערך הזמנה כולל מע"מ])</f>
        <v>3017991.1200000006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4059E-5BF6-412F-A0E3-9ABE0E3AB681}">
  <dimension ref="A1:B3"/>
  <sheetViews>
    <sheetView showGridLines="0" rightToLeft="1" workbookViewId="0">
      <selection activeCell="B2" sqref="B2"/>
    </sheetView>
  </sheetViews>
  <sheetFormatPr defaultRowHeight="13.8" x14ac:dyDescent="0.25"/>
  <cols>
    <col min="1" max="1" width="18.09765625" bestFit="1" customWidth="1"/>
    <col min="2" max="2" width="25.69921875" customWidth="1"/>
  </cols>
  <sheetData>
    <row r="1" spans="1:2" x14ac:dyDescent="0.25">
      <c r="A1" s="5" t="s">
        <v>76</v>
      </c>
      <c r="B1" s="6" t="s">
        <v>75</v>
      </c>
    </row>
    <row r="2" spans="1:2" x14ac:dyDescent="0.25">
      <c r="A2" s="9" t="s">
        <v>68</v>
      </c>
      <c r="B2" s="10">
        <v>44355.54</v>
      </c>
    </row>
    <row r="3" spans="1:2" x14ac:dyDescent="0.25">
      <c r="A3" s="9"/>
      <c r="B3" s="10">
        <f>SUBTOTAL(109,טבלה4[ערך הזמנה כולל מע"מ])</f>
        <v>44355.54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865EC-6B2E-4344-95BF-07A0A332034F}">
  <dimension ref="A1:B24"/>
  <sheetViews>
    <sheetView showGridLines="0" rightToLeft="1" workbookViewId="0">
      <selection activeCell="F31" sqref="F31"/>
    </sheetView>
  </sheetViews>
  <sheetFormatPr defaultRowHeight="13.8" x14ac:dyDescent="0.25"/>
  <cols>
    <col min="1" max="1" width="31.3984375" style="2" bestFit="1" customWidth="1"/>
    <col min="2" max="2" width="25.69921875" style="2" customWidth="1"/>
    <col min="3" max="16384" width="8.796875" style="2"/>
  </cols>
  <sheetData>
    <row r="1" spans="1:2" x14ac:dyDescent="0.25">
      <c r="A1" s="5" t="s">
        <v>76</v>
      </c>
      <c r="B1" s="6" t="s">
        <v>75</v>
      </c>
    </row>
    <row r="2" spans="1:2" x14ac:dyDescent="0.25">
      <c r="A2" s="11" t="s">
        <v>17</v>
      </c>
      <c r="B2" s="8">
        <v>14380.97</v>
      </c>
    </row>
    <row r="3" spans="1:2" x14ac:dyDescent="0.25">
      <c r="A3" s="11" t="s">
        <v>172</v>
      </c>
      <c r="B3" s="8">
        <v>234629</v>
      </c>
    </row>
    <row r="4" spans="1:2" x14ac:dyDescent="0.25">
      <c r="A4" s="11" t="s">
        <v>88</v>
      </c>
      <c r="B4" s="8">
        <v>131847.4</v>
      </c>
    </row>
    <row r="5" spans="1:2" x14ac:dyDescent="0.25">
      <c r="A5" s="11" t="s">
        <v>100</v>
      </c>
      <c r="B5" s="8">
        <v>26097.97</v>
      </c>
    </row>
    <row r="6" spans="1:2" x14ac:dyDescent="0.25">
      <c r="A6" s="11" t="s">
        <v>156</v>
      </c>
      <c r="B6" s="8">
        <v>32587.64</v>
      </c>
    </row>
    <row r="7" spans="1:2" x14ac:dyDescent="0.25">
      <c r="A7" s="11" t="s">
        <v>136</v>
      </c>
      <c r="B7" s="8">
        <v>6457.37</v>
      </c>
    </row>
    <row r="8" spans="1:2" x14ac:dyDescent="0.25">
      <c r="A8" s="11" t="s">
        <v>118</v>
      </c>
      <c r="B8" s="8">
        <v>15213.54</v>
      </c>
    </row>
    <row r="9" spans="1:2" x14ac:dyDescent="0.25">
      <c r="A9" s="11" t="s">
        <v>63</v>
      </c>
      <c r="B9" s="8">
        <v>48968.159999999996</v>
      </c>
    </row>
    <row r="10" spans="1:2" x14ac:dyDescent="0.25">
      <c r="A10" s="11" t="s">
        <v>162</v>
      </c>
      <c r="B10" s="8">
        <v>24840.79</v>
      </c>
    </row>
    <row r="11" spans="1:2" x14ac:dyDescent="0.25">
      <c r="A11" s="11" t="s">
        <v>31</v>
      </c>
      <c r="B11" s="8">
        <v>2808.4</v>
      </c>
    </row>
    <row r="12" spans="1:2" x14ac:dyDescent="0.25">
      <c r="A12" s="11" t="s">
        <v>174</v>
      </c>
      <c r="B12" s="8">
        <v>33256.879999999997</v>
      </c>
    </row>
    <row r="13" spans="1:2" x14ac:dyDescent="0.25">
      <c r="A13" s="11" t="s">
        <v>69</v>
      </c>
      <c r="B13" s="8">
        <v>270910.31</v>
      </c>
    </row>
    <row r="14" spans="1:2" x14ac:dyDescent="0.25">
      <c r="A14" s="11" t="s">
        <v>80</v>
      </c>
      <c r="B14" s="8">
        <v>44908.3</v>
      </c>
    </row>
    <row r="15" spans="1:2" x14ac:dyDescent="0.25">
      <c r="A15" s="11" t="s">
        <v>0</v>
      </c>
      <c r="B15" s="8">
        <v>234538.57</v>
      </c>
    </row>
    <row r="16" spans="1:2" x14ac:dyDescent="0.25">
      <c r="A16" s="11" t="s">
        <v>16</v>
      </c>
      <c r="B16" s="8">
        <v>12201.2</v>
      </c>
    </row>
    <row r="17" spans="1:2" x14ac:dyDescent="0.25">
      <c r="A17" s="11" t="s">
        <v>23</v>
      </c>
      <c r="B17" s="8">
        <v>486107.24000000005</v>
      </c>
    </row>
    <row r="18" spans="1:2" x14ac:dyDescent="0.25">
      <c r="A18" s="11" t="s">
        <v>158</v>
      </c>
      <c r="B18" s="8">
        <v>12047.44</v>
      </c>
    </row>
    <row r="19" spans="1:2" x14ac:dyDescent="0.25">
      <c r="A19" s="11" t="s">
        <v>7</v>
      </c>
      <c r="B19" s="8">
        <v>55216.92</v>
      </c>
    </row>
    <row r="20" spans="1:2" x14ac:dyDescent="0.25">
      <c r="A20" s="11" t="s">
        <v>175</v>
      </c>
      <c r="B20" s="8">
        <v>22563.45</v>
      </c>
    </row>
    <row r="21" spans="1:2" x14ac:dyDescent="0.25">
      <c r="A21" s="11" t="s">
        <v>10</v>
      </c>
      <c r="B21" s="8">
        <v>64900</v>
      </c>
    </row>
    <row r="22" spans="1:2" x14ac:dyDescent="0.25">
      <c r="A22" s="11" t="s">
        <v>173</v>
      </c>
      <c r="B22" s="8">
        <v>1534</v>
      </c>
    </row>
    <row r="23" spans="1:2" x14ac:dyDescent="0.25">
      <c r="A23" s="11" t="s">
        <v>64</v>
      </c>
      <c r="B23" s="8">
        <v>79126.080000000002</v>
      </c>
    </row>
    <row r="24" spans="1:2" x14ac:dyDescent="0.25">
      <c r="A24" s="13"/>
      <c r="B24" s="10">
        <f>SUBTOTAL(109,טבלה5[ערך הזמנה כולל מע"מ])</f>
        <v>1855141.63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2322A4-BDBD-41A4-B09A-440C4EAE2C6C}">
  <dimension ref="A1:B3"/>
  <sheetViews>
    <sheetView showGridLines="0" rightToLeft="1" workbookViewId="0">
      <selection activeCell="B7" sqref="B7"/>
    </sheetView>
  </sheetViews>
  <sheetFormatPr defaultRowHeight="13.8" x14ac:dyDescent="0.25"/>
  <cols>
    <col min="1" max="1" width="18.09765625" style="3" bestFit="1" customWidth="1"/>
    <col min="2" max="2" width="28.296875" style="3" bestFit="1" customWidth="1"/>
    <col min="3" max="16384" width="8.796875" style="3"/>
  </cols>
  <sheetData>
    <row r="1" spans="1:2" x14ac:dyDescent="0.25">
      <c r="A1" s="5" t="s">
        <v>76</v>
      </c>
      <c r="B1" s="6" t="s">
        <v>75</v>
      </c>
    </row>
    <row r="2" spans="1:2" x14ac:dyDescent="0.25">
      <c r="A2" s="3" t="s">
        <v>151</v>
      </c>
      <c r="B2" s="4">
        <v>3540</v>
      </c>
    </row>
    <row r="3" spans="1:2" x14ac:dyDescent="0.25">
      <c r="B3" s="4">
        <f>SUBTOTAL(109,טבלה6[ערך הזמנה כולל מע"מ])</f>
        <v>3540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EDC1E-AA5E-4E76-8741-5176D395B790}">
  <dimension ref="A1:B3"/>
  <sheetViews>
    <sheetView showGridLines="0" rightToLeft="1" workbookViewId="0">
      <selection activeCell="B1" sqref="A1:B1"/>
    </sheetView>
  </sheetViews>
  <sheetFormatPr defaultRowHeight="13.8" x14ac:dyDescent="0.25"/>
  <cols>
    <col min="1" max="1" width="24.8984375" bestFit="1" customWidth="1"/>
    <col min="2" max="2" width="21.3984375" bestFit="1" customWidth="1"/>
  </cols>
  <sheetData>
    <row r="1" spans="1:2" x14ac:dyDescent="0.25">
      <c r="A1" s="5" t="s">
        <v>76</v>
      </c>
      <c r="B1" s="6" t="s">
        <v>75</v>
      </c>
    </row>
    <row r="2" spans="1:2" x14ac:dyDescent="0.25">
      <c r="A2" t="s">
        <v>23</v>
      </c>
      <c r="B2" s="1">
        <v>2460145.84</v>
      </c>
    </row>
    <row r="3" spans="1:2" x14ac:dyDescent="0.25">
      <c r="B3" s="1">
        <f>SUBTOTAL(109,טבלה7[ערך הזמנה כולל מע"מ])</f>
        <v>2460145.84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D613C-71CE-46F5-9EAB-B547CEB33032}">
  <dimension ref="A1:B5"/>
  <sheetViews>
    <sheetView showGridLines="0" rightToLeft="1" workbookViewId="0">
      <selection activeCell="B1" sqref="A1:B1"/>
    </sheetView>
  </sheetViews>
  <sheetFormatPr defaultRowHeight="13.8" x14ac:dyDescent="0.25"/>
  <cols>
    <col min="1" max="1" width="24.8984375" style="3" bestFit="1" customWidth="1"/>
    <col min="2" max="2" width="26.296875" style="3" bestFit="1" customWidth="1"/>
    <col min="3" max="16384" width="8.796875" style="3"/>
  </cols>
  <sheetData>
    <row r="1" spans="1:2" x14ac:dyDescent="0.25">
      <c r="A1" s="5" t="s">
        <v>76</v>
      </c>
      <c r="B1" s="6" t="s">
        <v>75</v>
      </c>
    </row>
    <row r="2" spans="1:2" x14ac:dyDescent="0.25">
      <c r="A2" s="7" t="s">
        <v>23</v>
      </c>
      <c r="B2" s="8">
        <v>3803468.69</v>
      </c>
    </row>
    <row r="3" spans="1:2" x14ac:dyDescent="0.25">
      <c r="A3" s="7" t="s">
        <v>68</v>
      </c>
      <c r="B3" s="8">
        <v>42383.57</v>
      </c>
    </row>
    <row r="4" spans="1:2" x14ac:dyDescent="0.25">
      <c r="A4" s="9" t="s">
        <v>47</v>
      </c>
      <c r="B4" s="10">
        <v>3978</v>
      </c>
    </row>
    <row r="5" spans="1:2" x14ac:dyDescent="0.25">
      <c r="A5" s="9"/>
      <c r="B5" s="10">
        <f>SUBTOTAL(109,טבלה8[ערך הזמנה כולל מע"מ])</f>
        <v>3849830.26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5B98E-D8D7-4529-B924-4291251CA1D0}">
  <dimension ref="A1:B3"/>
  <sheetViews>
    <sheetView showGridLines="0" rightToLeft="1" workbookViewId="0">
      <selection activeCell="D20" sqref="D20"/>
    </sheetView>
  </sheetViews>
  <sheetFormatPr defaultRowHeight="13.8" x14ac:dyDescent="0.25"/>
  <cols>
    <col min="1" max="1" width="18.09765625" style="2" bestFit="1" customWidth="1"/>
    <col min="2" max="2" width="21.3984375" style="2" bestFit="1" customWidth="1"/>
    <col min="3" max="16384" width="8.796875" style="2"/>
  </cols>
  <sheetData>
    <row r="1" spans="1:2" x14ac:dyDescent="0.25">
      <c r="A1" s="5" t="s">
        <v>76</v>
      </c>
      <c r="B1" s="6" t="s">
        <v>75</v>
      </c>
    </row>
    <row r="2" spans="1:2" x14ac:dyDescent="0.25">
      <c r="A2" s="11" t="s">
        <v>164</v>
      </c>
      <c r="B2" s="12">
        <v>153053</v>
      </c>
    </row>
    <row r="3" spans="1:2" x14ac:dyDescent="0.25">
      <c r="A3" s="13"/>
      <c r="B3" s="14">
        <f>SUBTOTAL(109,טבלה9[ערך הזמנה כולל מע"מ])</f>
        <v>153053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9014A-84B5-4DED-AE7B-00CB646B66F3}">
  <dimension ref="A1:B9"/>
  <sheetViews>
    <sheetView showGridLines="0" rightToLeft="1" workbookViewId="0">
      <selection activeCell="C44" sqref="C44"/>
    </sheetView>
  </sheetViews>
  <sheetFormatPr defaultRowHeight="13.8" x14ac:dyDescent="0.25"/>
  <cols>
    <col min="1" max="1" width="34.19921875" style="3" bestFit="1" customWidth="1"/>
    <col min="2" max="2" width="25.69921875" style="3" customWidth="1"/>
    <col min="3" max="16384" width="8.796875" style="3"/>
  </cols>
  <sheetData>
    <row r="1" spans="1:2" x14ac:dyDescent="0.25">
      <c r="A1" s="5" t="s">
        <v>76</v>
      </c>
      <c r="B1" s="6" t="s">
        <v>75</v>
      </c>
    </row>
    <row r="2" spans="1:2" x14ac:dyDescent="0.25">
      <c r="A2" s="7" t="s">
        <v>143</v>
      </c>
      <c r="B2" s="8">
        <v>99992.73</v>
      </c>
    </row>
    <row r="3" spans="1:2" x14ac:dyDescent="0.25">
      <c r="A3" s="7" t="s">
        <v>157</v>
      </c>
      <c r="B3" s="8">
        <v>4065.94</v>
      </c>
    </row>
    <row r="4" spans="1:2" x14ac:dyDescent="0.25">
      <c r="A4" s="7" t="s">
        <v>50</v>
      </c>
      <c r="B4" s="8">
        <v>11773.57</v>
      </c>
    </row>
    <row r="5" spans="1:2" x14ac:dyDescent="0.25">
      <c r="A5" s="7" t="s">
        <v>144</v>
      </c>
      <c r="B5" s="8">
        <v>19525.47</v>
      </c>
    </row>
    <row r="6" spans="1:2" x14ac:dyDescent="0.25">
      <c r="A6" s="7" t="s">
        <v>34</v>
      </c>
      <c r="B6" s="8">
        <v>83100.91</v>
      </c>
    </row>
    <row r="7" spans="1:2" x14ac:dyDescent="0.25">
      <c r="A7" s="7" t="s">
        <v>35</v>
      </c>
      <c r="B7" s="8">
        <v>9676</v>
      </c>
    </row>
    <row r="8" spans="1:2" x14ac:dyDescent="0.25">
      <c r="A8" s="7" t="s">
        <v>18</v>
      </c>
      <c r="B8" s="8">
        <v>206118.99</v>
      </c>
    </row>
    <row r="9" spans="1:2" x14ac:dyDescent="0.25">
      <c r="A9" s="9"/>
      <c r="B9" s="10">
        <f>SUBTOTAL(109,טבלה10[ערך הזמנה כולל מע"מ])</f>
        <v>434253.61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4EF0A-8C67-4FFE-B530-D187B6D51067}">
  <dimension ref="A1:B5"/>
  <sheetViews>
    <sheetView showGridLines="0" rightToLeft="1" workbookViewId="0">
      <selection activeCell="B38" sqref="B38"/>
    </sheetView>
  </sheetViews>
  <sheetFormatPr defaultRowHeight="13.8" x14ac:dyDescent="0.25"/>
  <cols>
    <col min="1" max="1" width="24.8984375" style="3" bestFit="1" customWidth="1"/>
    <col min="2" max="2" width="26.296875" style="3" bestFit="1" customWidth="1"/>
    <col min="3" max="16384" width="8.796875" style="3"/>
  </cols>
  <sheetData>
    <row r="1" spans="1:2" x14ac:dyDescent="0.25">
      <c r="A1" s="5" t="s">
        <v>76</v>
      </c>
      <c r="B1" s="6" t="s">
        <v>75</v>
      </c>
    </row>
    <row r="2" spans="1:2" x14ac:dyDescent="0.25">
      <c r="A2" s="7" t="s">
        <v>11</v>
      </c>
      <c r="B2" s="8">
        <v>154700.33000000002</v>
      </c>
    </row>
    <row r="3" spans="1:2" x14ac:dyDescent="0.25">
      <c r="A3" s="7" t="s">
        <v>14</v>
      </c>
      <c r="B3" s="8">
        <v>151441.20000000001</v>
      </c>
    </row>
    <row r="4" spans="1:2" x14ac:dyDescent="0.25">
      <c r="A4" s="7" t="s">
        <v>23</v>
      </c>
      <c r="B4" s="8">
        <v>2194598.2200000002</v>
      </c>
    </row>
    <row r="5" spans="1:2" x14ac:dyDescent="0.25">
      <c r="A5" s="9"/>
      <c r="B5" s="10">
        <f>SUBTOTAL(109,טבלה11[ערך הזמנה כולל מע"מ])</f>
        <v>2500739.75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FAD59-2888-42E3-B02C-A891AAEDEADD}">
  <dimension ref="A1:B7"/>
  <sheetViews>
    <sheetView showGridLines="0" rightToLeft="1" workbookViewId="0">
      <selection activeCell="E27" sqref="E27"/>
    </sheetView>
  </sheetViews>
  <sheetFormatPr defaultRowHeight="13.8" x14ac:dyDescent="0.25"/>
  <cols>
    <col min="1" max="1" width="24.8984375" bestFit="1" customWidth="1"/>
    <col min="2" max="2" width="25.69921875" customWidth="1"/>
  </cols>
  <sheetData>
    <row r="1" spans="1:2" x14ac:dyDescent="0.25">
      <c r="A1" s="5" t="s">
        <v>76</v>
      </c>
      <c r="B1" s="6" t="s">
        <v>75</v>
      </c>
    </row>
    <row r="2" spans="1:2" x14ac:dyDescent="0.25">
      <c r="A2" s="7" t="s">
        <v>44</v>
      </c>
      <c r="B2" s="8">
        <v>815</v>
      </c>
    </row>
    <row r="3" spans="1:2" x14ac:dyDescent="0.25">
      <c r="A3" s="7" t="s">
        <v>23</v>
      </c>
      <c r="B3" s="8">
        <v>1780379.16</v>
      </c>
    </row>
    <row r="4" spans="1:2" x14ac:dyDescent="0.25">
      <c r="A4" s="7" t="s">
        <v>134</v>
      </c>
      <c r="B4" s="8">
        <v>20297.18</v>
      </c>
    </row>
    <row r="5" spans="1:2" x14ac:dyDescent="0.25">
      <c r="A5" s="7" t="s">
        <v>33</v>
      </c>
      <c r="B5" s="8">
        <v>6258</v>
      </c>
    </row>
    <row r="6" spans="1:2" x14ac:dyDescent="0.25">
      <c r="A6" s="7" t="s">
        <v>123</v>
      </c>
      <c r="B6" s="8">
        <v>4130</v>
      </c>
    </row>
    <row r="7" spans="1:2" x14ac:dyDescent="0.25">
      <c r="A7" s="9"/>
      <c r="B7" s="10">
        <f>SUBTOTAL(109,טבלה12[ערך הזמנה כולל מע"מ])</f>
        <v>1811879.3399999999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C6899-5E00-4FC6-9F0E-E14E896A6A65}">
  <dimension ref="A1:B7"/>
  <sheetViews>
    <sheetView showGridLines="0" rightToLeft="1" workbookViewId="0">
      <selection activeCell="F12" sqref="F12"/>
    </sheetView>
  </sheetViews>
  <sheetFormatPr defaultRowHeight="13.8" x14ac:dyDescent="0.25"/>
  <cols>
    <col min="1" max="1" width="28.09765625" customWidth="1"/>
    <col min="2" max="2" width="25.69921875" customWidth="1"/>
  </cols>
  <sheetData>
    <row r="1" spans="1:2" x14ac:dyDescent="0.25">
      <c r="A1" s="5" t="s">
        <v>76</v>
      </c>
      <c r="B1" s="6" t="s">
        <v>75</v>
      </c>
    </row>
    <row r="2" spans="1:2" x14ac:dyDescent="0.25">
      <c r="A2" s="7" t="s">
        <v>23</v>
      </c>
      <c r="B2" s="8">
        <v>1780379.16</v>
      </c>
    </row>
    <row r="3" spans="1:2" x14ac:dyDescent="0.25">
      <c r="A3" s="7" t="s">
        <v>134</v>
      </c>
      <c r="B3" s="8">
        <v>20297.18</v>
      </c>
    </row>
    <row r="4" spans="1:2" x14ac:dyDescent="0.25">
      <c r="A4" s="7" t="s">
        <v>33</v>
      </c>
      <c r="B4" s="8">
        <v>6258</v>
      </c>
    </row>
    <row r="5" spans="1:2" x14ac:dyDescent="0.25">
      <c r="A5" s="7" t="s">
        <v>123</v>
      </c>
      <c r="B5" s="8">
        <v>4130</v>
      </c>
    </row>
    <row r="6" spans="1:2" x14ac:dyDescent="0.25">
      <c r="A6" s="7" t="s">
        <v>44</v>
      </c>
      <c r="B6" s="8">
        <v>815</v>
      </c>
    </row>
    <row r="7" spans="1:2" x14ac:dyDescent="0.25">
      <c r="A7" s="16"/>
      <c r="B7" s="17">
        <f>SUBTOTAL(109,טבלה13[ערך הזמנה כולל מע"מ])</f>
        <v>1811879.3399999999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2C677-5274-48E1-AB2E-D71DE0A38107}">
  <dimension ref="A1:B3"/>
  <sheetViews>
    <sheetView showGridLines="0" rightToLeft="1" workbookViewId="0">
      <selection activeCell="A4" sqref="A4"/>
    </sheetView>
  </sheetViews>
  <sheetFormatPr defaultRowHeight="13.8" x14ac:dyDescent="0.25"/>
  <cols>
    <col min="1" max="1" width="24.8984375" bestFit="1" customWidth="1"/>
    <col min="2" max="2" width="25.69921875" customWidth="1"/>
  </cols>
  <sheetData>
    <row r="1" spans="1:2" x14ac:dyDescent="0.25">
      <c r="A1" s="5" t="s">
        <v>76</v>
      </c>
      <c r="B1" s="6" t="s">
        <v>75</v>
      </c>
    </row>
    <row r="2" spans="1:2" x14ac:dyDescent="0.25">
      <c r="A2" s="3" t="s">
        <v>23</v>
      </c>
      <c r="B2" s="4">
        <v>440</v>
      </c>
    </row>
    <row r="3" spans="1:2" x14ac:dyDescent="0.25">
      <c r="A3" s="3"/>
      <c r="B3" s="4">
        <f>SUBTOTAL(109,טבלה14[ערך הזמנה כולל מע"מ])</f>
        <v>440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15</vt:i4>
      </vt:variant>
    </vt:vector>
  </HeadingPairs>
  <TitlesOfParts>
    <vt:vector size="15" baseType="lpstr">
      <vt:lpstr>מסכם</vt:lpstr>
      <vt:lpstr>לא מסווג</vt:lpstr>
      <vt:lpstr>תקנה 3(28) - נסיבות מיוחדות</vt:lpstr>
      <vt:lpstr>תקנה 3(1) - התקשרות ששוויה אינו</vt:lpstr>
      <vt:lpstr>תקנה 3(2) - התקשרות דחופה למניע</vt:lpstr>
      <vt:lpstr>תקנה 3(29) - ספק יחיד</vt:lpstr>
      <vt:lpstr>תקנה 3(34) # התקשרות של יחידה ל</vt:lpstr>
      <vt:lpstr>תקנה 3(4)(ב)(1) - התקשרות המשך </vt:lpstr>
      <vt:lpstr>תקנה 3(4)(ב)(2) - התקשרות המשך </vt:lpstr>
      <vt:lpstr>תקנה 3(4)(ב)(3) - התקשרות המשך </vt:lpstr>
      <vt:lpstr>תקנה 14ב - מכרז מרכזי</vt:lpstr>
      <vt:lpstr>תקנה 1ב - מכרז פומבי רגיל</vt:lpstr>
      <vt:lpstr>תקנה 17ו - מכרז מסגרת</vt:lpstr>
      <vt:lpstr>מכרז פומבי רגיל ממוכן</vt:lpstr>
      <vt:lpstr>תקנה 23(א2) - הצעה יחידה במכרז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עאמר הייב</dc:creator>
  <cp:lastModifiedBy>עאמר הייב</cp:lastModifiedBy>
  <dcterms:created xsi:type="dcterms:W3CDTF">2025-08-18T09:08:15Z</dcterms:created>
  <dcterms:modified xsi:type="dcterms:W3CDTF">2025-08-18T10:25:08Z</dcterms:modified>
</cp:coreProperties>
</file>