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las10\Desktop\"/>
    </mc:Choice>
  </mc:AlternateContent>
  <bookViews>
    <workbookView xWindow="0" yWindow="0" windowWidth="23040" windowHeight="8670"/>
  </bookViews>
  <sheets>
    <sheet name="בוצע 2021" sheetId="4" r:id="rId1"/>
    <sheet name="צפי 2022" sheetId="2" r:id="rId2"/>
  </sheets>
  <definedNames>
    <definedName name="_xlnm._FilterDatabase" localSheetId="1" hidden="1">'צפי 2022'!$B$4:$N$54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4" l="1"/>
  <c r="G9" i="4"/>
  <c r="G10" i="4" s="1"/>
  <c r="I8" i="4"/>
  <c r="I63" i="2" l="1"/>
  <c r="J11" i="2"/>
  <c r="J10" i="2"/>
  <c r="J21" i="2" s="1"/>
  <c r="J49" i="2"/>
  <c r="G45" i="2"/>
  <c r="H45" i="2" s="1"/>
  <c r="I45" i="2" s="1"/>
  <c r="G46" i="2"/>
  <c r="H46" i="2" s="1"/>
  <c r="I46" i="2" s="1"/>
  <c r="G39" i="2"/>
  <c r="J39" i="2"/>
  <c r="G62" i="2"/>
  <c r="H62" i="2" s="1"/>
  <c r="J62" i="2" s="1"/>
  <c r="G61" i="2"/>
  <c r="H61" i="2" s="1"/>
  <c r="J61" i="2" s="1"/>
  <c r="G60" i="2"/>
  <c r="H60" i="2" s="1"/>
  <c r="J60" i="2" s="1"/>
  <c r="G59" i="2"/>
  <c r="H59" i="2" s="1"/>
  <c r="J59" i="2" s="1"/>
  <c r="G58" i="2"/>
  <c r="H58" i="2" s="1"/>
  <c r="J58" i="2" s="1"/>
  <c r="G53" i="2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G47" i="2"/>
  <c r="H47" i="2" s="1"/>
  <c r="I47" i="2" s="1"/>
  <c r="G48" i="2"/>
  <c r="H48" i="2" s="1"/>
  <c r="I48" i="2" s="1"/>
  <c r="G43" i="2"/>
  <c r="H43" i="2" s="1"/>
  <c r="I43" i="2" s="1"/>
  <c r="G44" i="2"/>
  <c r="H44" i="2" s="1"/>
  <c r="I44" i="2" s="1"/>
  <c r="G20" i="2"/>
  <c r="H20" i="2" s="1"/>
  <c r="I20" i="2" s="1"/>
  <c r="G19" i="2"/>
  <c r="H19" i="2" s="1"/>
  <c r="I19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I14" i="2" s="1"/>
  <c r="G13" i="2"/>
  <c r="H13" i="2" s="1"/>
  <c r="I13" i="2" s="1"/>
  <c r="G12" i="2"/>
  <c r="H12" i="2" s="1"/>
  <c r="I12" i="2" s="1"/>
  <c r="G11" i="2"/>
  <c r="G10" i="2"/>
  <c r="G9" i="2"/>
  <c r="H9" i="2" s="1"/>
  <c r="H63" i="2" l="1"/>
  <c r="J63" i="2"/>
  <c r="I39" i="2"/>
  <c r="I49" i="2"/>
  <c r="G49" i="2"/>
  <c r="H49" i="2"/>
  <c r="H39" i="2"/>
  <c r="I9" i="2"/>
  <c r="I21" i="2" s="1"/>
  <c r="H21" i="2"/>
  <c r="H53" i="2"/>
  <c r="I68" i="2" l="1"/>
  <c r="I54" i="2"/>
  <c r="H54" i="2"/>
  <c r="H68" i="2" s="1"/>
  <c r="J53" i="2"/>
  <c r="J54" i="2" s="1"/>
  <c r="J65" i="2" s="1"/>
  <c r="J68" i="2" l="1"/>
</calcChain>
</file>

<file path=xl/sharedStrings.xml><?xml version="1.0" encoding="utf-8"?>
<sst xmlns="http://schemas.openxmlformats.org/spreadsheetml/2006/main" count="231" uniqueCount="96">
  <si>
    <t>חוף אשקלון</t>
  </si>
  <si>
    <t>שם הפרויקט</t>
  </si>
  <si>
    <t>מועצה</t>
  </si>
  <si>
    <t>יישוב/קיבוץ</t>
  </si>
  <si>
    <t>אומדן</t>
  </si>
  <si>
    <t>אומדן כולל 40%</t>
  </si>
  <si>
    <t>החלטתה מס' 566  מיום 22.11.2019</t>
  </si>
  <si>
    <t>עוטף עזה</t>
  </si>
  <si>
    <t>לא</t>
  </si>
  <si>
    <t>דירוג חברתי-כלכלי</t>
  </si>
  <si>
    <t>דירוג פריפריאלי</t>
  </si>
  <si>
    <t>אשכול</t>
  </si>
  <si>
    <t>דירוג חברתי-כלכלי מועצה</t>
  </si>
  <si>
    <t xml:space="preserve">שדרוג 13 ת"ש </t>
  </si>
  <si>
    <t>עדיפות</t>
  </si>
  <si>
    <t>יבול</t>
  </si>
  <si>
    <t>נווה</t>
  </si>
  <si>
    <t>בני נצרים</t>
  </si>
  <si>
    <t>תלמי אליהו</t>
  </si>
  <si>
    <t>מבטחים</t>
  </si>
  <si>
    <t>שלומית (2 ת"ש)</t>
  </si>
  <si>
    <t>עין הבשור דרומית</t>
  </si>
  <si>
    <t>עין הבשור צפונית</t>
  </si>
  <si>
    <t>ישע</t>
  </si>
  <si>
    <t>פריגן</t>
  </si>
  <si>
    <t>שדות נגב</t>
  </si>
  <si>
    <t>ת"ש זרועה</t>
  </si>
  <si>
    <t>שוקדה</t>
  </si>
  <si>
    <t>ת"ש מימון גדול</t>
  </si>
  <si>
    <t>קו גרויטציוני מכפר מימון לתושיה</t>
  </si>
  <si>
    <t>קיבוץ סעד</t>
  </si>
  <si>
    <t>שער הנגב</t>
  </si>
  <si>
    <t>איבים</t>
  </si>
  <si>
    <t>כן</t>
  </si>
  <si>
    <t>זרועה</t>
  </si>
  <si>
    <t>שובה</t>
  </si>
  <si>
    <t>מלילות</t>
  </si>
  <si>
    <t>סעד</t>
  </si>
  <si>
    <t>יושביה</t>
  </si>
  <si>
    <t>תקומה</t>
  </si>
  <si>
    <t>מימון</t>
  </si>
  <si>
    <t>כפר מימון</t>
  </si>
  <si>
    <t>סה"כ</t>
  </si>
  <si>
    <t>נירים</t>
  </si>
  <si>
    <t>אומדן פר. עוטף עזה</t>
  </si>
  <si>
    <t>13 ת"ש באשכול</t>
  </si>
  <si>
    <t>מתחם המועצה</t>
  </si>
  <si>
    <t>מט"ש נתיבות</t>
  </si>
  <si>
    <t>מענק 60%</t>
  </si>
  <si>
    <t>בית הגדי</t>
  </si>
  <si>
    <t xml:space="preserve">גבעולים </t>
  </si>
  <si>
    <t>זמרת</t>
  </si>
  <si>
    <t xml:space="preserve">תושיה </t>
  </si>
  <si>
    <t xml:space="preserve">מעגלים </t>
  </si>
  <si>
    <t>שיבולים</t>
  </si>
  <si>
    <t>שרשרת</t>
  </si>
  <si>
    <t>איגוד ערים שדרות</t>
  </si>
  <si>
    <t>שיקום קו ביוב ברח' בן יהודה ומנחם בגין בשדרות</t>
  </si>
  <si>
    <t>שדרות</t>
  </si>
  <si>
    <t>*</t>
  </si>
  <si>
    <t>מט"ש שדרות-שלישוני</t>
  </si>
  <si>
    <t>החלפת קווי ביוב, שלב ג'</t>
  </si>
  <si>
    <t>החלפת קווי ביוב ישנים</t>
  </si>
  <si>
    <t>החלפת קויי ביוב גרביט. גולמיים 700</t>
  </si>
  <si>
    <t>אומדן לחישוב מענק סיוע למועצות אזוריות</t>
  </si>
  <si>
    <t xml:space="preserve">שדרוג ביוב באיבים </t>
  </si>
  <si>
    <t>לא הוגשו פרויקטים בקרטריון של עוטף עזה</t>
  </si>
  <si>
    <t>מוא"ז אשכול</t>
  </si>
  <si>
    <t>ת"ש שובה חדש</t>
  </si>
  <si>
    <t>קו סניקה שובה לכפר מימון</t>
  </si>
  <si>
    <t>אין תכנון  - תוכנית אב לביוב לא אושרה</t>
  </si>
  <si>
    <t>מענק 80% + 20% הלוואה</t>
  </si>
  <si>
    <t>יזם</t>
  </si>
  <si>
    <t>שדרות + שער הנגב + בית חנון עזה</t>
  </si>
  <si>
    <t>טרם נקבע</t>
  </si>
  <si>
    <t>תאגיד/רשות</t>
  </si>
  <si>
    <t>מס פרויקט</t>
  </si>
  <si>
    <t xml:space="preserve">מרכיבים מעלות הפרויקט שתוקצב ע"י רשות המים
(כולל מע"מ) ₪ </t>
  </si>
  <si>
    <t>אחוז מענק</t>
  </si>
  <si>
    <t>אחוז הלוואה</t>
  </si>
  <si>
    <t xml:space="preserve">מענק ₪ </t>
  </si>
  <si>
    <t xml:space="preserve">הלוואה ₪ </t>
  </si>
  <si>
    <t>תקציב כולל נדרש
כולל מע"מ ₪</t>
  </si>
  <si>
    <t>תיאור החלטת ממשלה</t>
  </si>
  <si>
    <t>איגוד ערים שער הנגב</t>
  </si>
  <si>
    <t>מט"ש שדרות - השלמת תקציב מ 2019</t>
  </si>
  <si>
    <t>566 - עוטף עזה</t>
  </si>
  <si>
    <t>מוא"ז חוף אשקלון</t>
  </si>
  <si>
    <t>נתיב העשרה, סילוק שפכים למט"ש שדרות</t>
  </si>
  <si>
    <t>תכנון מפורט לשדרוג והרחבה של 12 תחנות שאיבה</t>
  </si>
  <si>
    <t>חיבור כרם שלום למט"ש חולית</t>
  </si>
  <si>
    <t>השלמה לחיבור כרם שלום למט"ש חולית</t>
  </si>
  <si>
    <t>567 - עוטף עזה</t>
  </si>
  <si>
    <t>568 - עוטף עזה</t>
  </si>
  <si>
    <t>תכנון מט"ש חולית</t>
  </si>
  <si>
    <t>רשימת פרויקטים ביישובי עוטף עזה - צפי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</si>
</sst>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* #,##0.00_-;\-* #,##0.00_-;_-* &quot;-&quot;??_-;_-@_-"/>
    <numFmt numFmtId="165" formatCode="0.0"/>
    <numFmt numFmtId="166" formatCode="_ * #,##0_ ;_ * \-#,##0_ ;_ * &quot;-&quot;??_ ;_ @_ 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name val="Arial"/>
      <family val="2"/>
      <scheme val="minor"/>
    </font>
    <font>
      <sz val="12"/>
      <name val="David"/>
      <family val="2"/>
    </font>
    <font>
      <sz val="1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12"/>
      <name val="Arial"/>
      <family val="2"/>
      <scheme val="minor"/>
    </font>
    <font>
      <sz val="10"/>
      <color theme="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65">
    <xf numFmtId="0" fontId="0" fillId="0" borderId="0" xfId="0"/>
    <xf numFmtId="0" fontId="3" fillId="3" borderId="1" xfId="0" applyFont="1" applyFill="1" applyBorder="1" applyAlignment="1">
      <alignment horizontal="center" vertical="center" wrapText="1" readingOrder="2"/>
    </xf>
    <xf numFmtId="164" fontId="3" fillId="3" borderId="1" xfId="1" applyFont="1" applyFill="1" applyBorder="1" applyAlignment="1">
      <alignment horizontal="center" vertical="center" wrapText="1" readingOrder="2"/>
    </xf>
    <xf numFmtId="10" fontId="3" fillId="3" borderId="1" xfId="0" applyNumberFormat="1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166" fontId="4" fillId="0" borderId="1" xfId="1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 readingOrder="2"/>
    </xf>
    <xf numFmtId="10" fontId="5" fillId="0" borderId="1" xfId="0" applyNumberFormat="1" applyFont="1" applyFill="1" applyBorder="1" applyAlignment="1">
      <alignment horizontal="center" vertical="center" wrapText="1" readingOrder="2"/>
    </xf>
    <xf numFmtId="10" fontId="5" fillId="0" borderId="1" xfId="0" applyNumberFormat="1" applyFont="1" applyBorder="1" applyAlignment="1">
      <alignment horizontal="center" vertical="center" wrapText="1" readingOrder="2"/>
    </xf>
    <xf numFmtId="3" fontId="5" fillId="0" borderId="1" xfId="1" applyNumberFormat="1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7" fillId="0" borderId="0" xfId="0" applyNumberFormat="1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8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9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/>
    </xf>
    <xf numFmtId="2" fontId="5" fillId="0" borderId="0" xfId="0" applyNumberFormat="1" applyFont="1" applyFill="1" applyAlignment="1">
      <alignment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9" fontId="10" fillId="0" borderId="0" xfId="0" applyNumberFormat="1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2" fontId="5" fillId="0" borderId="20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2" fontId="5" fillId="0" borderId="0" xfId="0" applyNumberFormat="1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2" fontId="5" fillId="0" borderId="24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2" fontId="5" fillId="0" borderId="25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43" xfId="0" applyFont="1" applyFill="1" applyBorder="1" applyAlignment="1">
      <alignment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2" fontId="5" fillId="0" borderId="26" xfId="0" applyNumberFormat="1" applyFont="1" applyFill="1" applyBorder="1" applyAlignment="1">
      <alignment horizontal="center" vertical="center"/>
    </xf>
    <xf numFmtId="2" fontId="5" fillId="0" borderId="8" xfId="0" applyNumberFormat="1" applyFont="1" applyFill="1" applyBorder="1" applyAlignment="1">
      <alignment horizontal="center" vertical="center"/>
    </xf>
    <xf numFmtId="2" fontId="5" fillId="0" borderId="44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2" fontId="3" fillId="0" borderId="17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 vertical="center"/>
    </xf>
    <xf numFmtId="2" fontId="3" fillId="0" borderId="13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right" vertical="center" readingOrder="2"/>
    </xf>
    <xf numFmtId="0" fontId="3" fillId="0" borderId="32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right" vertical="center" readingOrder="2"/>
    </xf>
    <xf numFmtId="0" fontId="5" fillId="0" borderId="4" xfId="0" applyFont="1" applyFill="1" applyBorder="1" applyAlignment="1">
      <alignment vertical="center"/>
    </xf>
    <xf numFmtId="0" fontId="11" fillId="0" borderId="38" xfId="0" applyFont="1" applyFill="1" applyBorder="1" applyAlignment="1">
      <alignment horizontal="right" vertical="center" readingOrder="2"/>
    </xf>
    <xf numFmtId="0" fontId="5" fillId="0" borderId="33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2" fontId="5" fillId="0" borderId="36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11" fillId="0" borderId="40" xfId="0" applyFont="1" applyFill="1" applyBorder="1" applyAlignment="1">
      <alignment horizontal="right" vertical="center" readingOrder="2"/>
    </xf>
    <xf numFmtId="0" fontId="5" fillId="0" borderId="23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2" fontId="5" fillId="0" borderId="34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2" fontId="5" fillId="0" borderId="12" xfId="0" applyNumberFormat="1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vertical="center"/>
    </xf>
    <xf numFmtId="0" fontId="5" fillId="0" borderId="41" xfId="0" applyFont="1" applyFill="1" applyBorder="1" applyAlignment="1">
      <alignment horizontal="right" vertical="center"/>
    </xf>
    <xf numFmtId="0" fontId="5" fillId="0" borderId="56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2" fontId="5" fillId="0" borderId="30" xfId="0" applyNumberFormat="1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vertical="center"/>
    </xf>
    <xf numFmtId="0" fontId="5" fillId="0" borderId="50" xfId="0" applyFont="1" applyFill="1" applyBorder="1" applyAlignment="1">
      <alignment horizontal="right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right" vertical="center" wrapText="1"/>
    </xf>
    <xf numFmtId="0" fontId="5" fillId="0" borderId="35" xfId="0" applyFont="1" applyFill="1" applyBorder="1" applyAlignment="1">
      <alignment vertical="center"/>
    </xf>
    <xf numFmtId="0" fontId="5" fillId="0" borderId="42" xfId="0" applyFont="1" applyFill="1" applyBorder="1" applyAlignment="1">
      <alignment horizontal="right" vertical="center"/>
    </xf>
    <xf numFmtId="0" fontId="5" fillId="0" borderId="42" xfId="0" applyFont="1" applyFill="1" applyBorder="1" applyAlignment="1">
      <alignment horizontal="right" vertical="center" wrapText="1"/>
    </xf>
    <xf numFmtId="0" fontId="5" fillId="0" borderId="46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32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vertical="center"/>
    </xf>
    <xf numFmtId="43" fontId="5" fillId="0" borderId="3" xfId="0" applyNumberFormat="1" applyFont="1" applyFill="1" applyBorder="1" applyAlignment="1">
      <alignment vertical="center"/>
    </xf>
    <xf numFmtId="2" fontId="5" fillId="0" borderId="48" xfId="0" applyNumberFormat="1" applyFont="1" applyFill="1" applyBorder="1" applyAlignment="1">
      <alignment horizontal="center" vertical="center"/>
    </xf>
    <xf numFmtId="2" fontId="5" fillId="0" borderId="32" xfId="0" applyNumberFormat="1" applyFont="1" applyFill="1" applyBorder="1" applyAlignment="1">
      <alignment horizontal="center" vertical="center"/>
    </xf>
    <xf numFmtId="2" fontId="5" fillId="0" borderId="28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2" fontId="5" fillId="0" borderId="13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vertical="center" wrapText="1"/>
    </xf>
    <xf numFmtId="0" fontId="5" fillId="0" borderId="52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vertical="center"/>
    </xf>
    <xf numFmtId="0" fontId="3" fillId="0" borderId="4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47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vertical="center" wrapText="1"/>
    </xf>
    <xf numFmtId="0" fontId="5" fillId="0" borderId="55" xfId="0" applyFont="1" applyFill="1" applyBorder="1" applyAlignment="1">
      <alignment vertical="center"/>
    </xf>
    <xf numFmtId="0" fontId="5" fillId="0" borderId="22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40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1"/>
  <sheetViews>
    <sheetView rightToLeft="1" tabSelected="1" workbookViewId="0">
      <selection activeCell="M6" sqref="M6"/>
    </sheetView>
  </sheetViews>
  <sheetFormatPr defaultRowHeight="14.25" x14ac:dyDescent="0.2"/>
  <cols>
    <col min="1" max="1" width="10.875" style="15" customWidth="1"/>
    <col min="2" max="2" width="7.5" style="15" bestFit="1" customWidth="1"/>
    <col min="3" max="3" width="14.25" style="15" customWidth="1"/>
    <col min="4" max="4" width="9.875" style="15" bestFit="1" customWidth="1"/>
    <col min="5" max="5" width="9" style="15" bestFit="1" customWidth="1"/>
    <col min="6" max="6" width="7.375" style="15" bestFit="1" customWidth="1"/>
    <col min="7" max="7" width="10.875" style="15" bestFit="1" customWidth="1"/>
    <col min="8" max="8" width="8.375" style="15" bestFit="1" customWidth="1"/>
    <col min="9" max="10" width="8" style="15" bestFit="1" customWidth="1"/>
    <col min="11" max="16384" width="9" style="15"/>
  </cols>
  <sheetData>
    <row r="1" spans="1:10" ht="23.25" customHeight="1" x14ac:dyDescent="0.2">
      <c r="C1" s="163" t="s">
        <v>95</v>
      </c>
      <c r="D1" s="163"/>
      <c r="E1" s="163"/>
      <c r="F1" s="163"/>
    </row>
    <row r="2" spans="1:10" ht="13.5" customHeight="1" x14ac:dyDescent="0.2">
      <c r="C2" s="164" t="s">
        <v>6</v>
      </c>
      <c r="D2" s="164"/>
      <c r="E2" s="164"/>
      <c r="F2" s="164"/>
    </row>
    <row r="3" spans="1:10" s="7" customFormat="1" ht="89.25" x14ac:dyDescent="0.2">
      <c r="A3" s="1" t="s">
        <v>75</v>
      </c>
      <c r="B3" s="1" t="s">
        <v>76</v>
      </c>
      <c r="C3" s="1" t="s">
        <v>6</v>
      </c>
      <c r="D3" s="2" t="s">
        <v>77</v>
      </c>
      <c r="E3" s="3" t="s">
        <v>78</v>
      </c>
      <c r="F3" s="3" t="s">
        <v>79</v>
      </c>
      <c r="G3" s="3" t="s">
        <v>80</v>
      </c>
      <c r="H3" s="3" t="s">
        <v>81</v>
      </c>
      <c r="I3" s="3" t="s">
        <v>82</v>
      </c>
      <c r="J3" s="3" t="s">
        <v>83</v>
      </c>
    </row>
    <row r="4" spans="1:10" s="6" customFormat="1" ht="38.25" x14ac:dyDescent="0.2">
      <c r="A4" s="4" t="s">
        <v>84</v>
      </c>
      <c r="B4" s="4">
        <v>4654</v>
      </c>
      <c r="C4" s="4" t="s">
        <v>85</v>
      </c>
      <c r="D4" s="8">
        <v>1785920</v>
      </c>
      <c r="E4" s="9">
        <v>0.6</v>
      </c>
      <c r="F4" s="10">
        <v>0.4</v>
      </c>
      <c r="G4" s="5">
        <v>1071552</v>
      </c>
      <c r="H4" s="8">
        <v>714368</v>
      </c>
      <c r="I4" s="11">
        <v>1785920</v>
      </c>
      <c r="J4" s="12" t="s">
        <v>86</v>
      </c>
    </row>
    <row r="5" spans="1:10" s="6" customFormat="1" ht="38.25" x14ac:dyDescent="0.2">
      <c r="A5" s="4" t="s">
        <v>87</v>
      </c>
      <c r="B5" s="4">
        <v>4769</v>
      </c>
      <c r="C5" s="4" t="s">
        <v>88</v>
      </c>
      <c r="D5" s="8">
        <v>1713862</v>
      </c>
      <c r="E5" s="9">
        <v>0.6</v>
      </c>
      <c r="F5" s="10">
        <v>0</v>
      </c>
      <c r="G5" s="5">
        <v>1028317.2</v>
      </c>
      <c r="H5" s="8">
        <v>0</v>
      </c>
      <c r="I5" s="8">
        <v>1028317.2</v>
      </c>
      <c r="J5" s="12" t="s">
        <v>86</v>
      </c>
    </row>
    <row r="6" spans="1:10" s="6" customFormat="1" ht="51" x14ac:dyDescent="0.2">
      <c r="A6" s="4" t="s">
        <v>67</v>
      </c>
      <c r="B6" s="4">
        <v>4908</v>
      </c>
      <c r="C6" s="4" t="s">
        <v>89</v>
      </c>
      <c r="D6" s="8">
        <v>733450</v>
      </c>
      <c r="E6" s="9">
        <v>0.6</v>
      </c>
      <c r="F6" s="10">
        <v>0</v>
      </c>
      <c r="G6" s="5">
        <v>440070</v>
      </c>
      <c r="H6" s="8">
        <v>0</v>
      </c>
      <c r="I6" s="8">
        <v>440070</v>
      </c>
      <c r="J6" s="12" t="s">
        <v>86</v>
      </c>
    </row>
    <row r="7" spans="1:10" s="6" customFormat="1" ht="38.25" x14ac:dyDescent="0.2">
      <c r="A7" s="4" t="s">
        <v>67</v>
      </c>
      <c r="B7" s="4">
        <v>4907</v>
      </c>
      <c r="C7" s="4" t="s">
        <v>90</v>
      </c>
      <c r="D7" s="8">
        <v>11810440</v>
      </c>
      <c r="E7" s="9">
        <v>0.8</v>
      </c>
      <c r="F7" s="10">
        <v>0</v>
      </c>
      <c r="G7" s="5">
        <v>9448352</v>
      </c>
      <c r="H7" s="8">
        <v>0</v>
      </c>
      <c r="I7" s="8">
        <v>9448352</v>
      </c>
      <c r="J7" s="12" t="s">
        <v>86</v>
      </c>
    </row>
    <row r="8" spans="1:10" s="6" customFormat="1" ht="38.25" x14ac:dyDescent="0.2">
      <c r="A8" s="12" t="s">
        <v>67</v>
      </c>
      <c r="B8" s="13">
        <v>4907</v>
      </c>
      <c r="C8" s="14" t="s">
        <v>91</v>
      </c>
      <c r="D8" s="8">
        <v>215405</v>
      </c>
      <c r="E8" s="9">
        <v>0.8</v>
      </c>
      <c r="F8" s="10">
        <v>0</v>
      </c>
      <c r="G8" s="5">
        <v>172324</v>
      </c>
      <c r="H8" s="8">
        <v>0</v>
      </c>
      <c r="I8" s="8">
        <f>G8</f>
        <v>172324</v>
      </c>
      <c r="J8" s="12" t="s">
        <v>92</v>
      </c>
    </row>
    <row r="9" spans="1:10" s="6" customFormat="1" ht="38.25" customHeight="1" x14ac:dyDescent="0.2">
      <c r="A9" s="12" t="s">
        <v>67</v>
      </c>
      <c r="B9" s="4">
        <v>5004</v>
      </c>
      <c r="C9" s="4" t="s">
        <v>94</v>
      </c>
      <c r="D9" s="8">
        <v>1617014</v>
      </c>
      <c r="E9" s="9">
        <v>0.6</v>
      </c>
      <c r="F9" s="10">
        <v>0</v>
      </c>
      <c r="G9" s="5">
        <f>D9*E9</f>
        <v>970208.39999999991</v>
      </c>
      <c r="H9" s="8"/>
      <c r="I9" s="8"/>
      <c r="J9" s="12" t="s">
        <v>93</v>
      </c>
    </row>
    <row r="10" spans="1:10" ht="15" x14ac:dyDescent="0.2">
      <c r="E10" s="16" t="s">
        <v>42</v>
      </c>
      <c r="F10" s="16"/>
      <c r="G10" s="17">
        <f>SUM(G4:G9)</f>
        <v>13130823.6</v>
      </c>
      <c r="H10" s="17">
        <f>SUM(H4:H9)</f>
        <v>714368</v>
      </c>
    </row>
    <row r="11" spans="1:10" x14ac:dyDescent="0.2">
      <c r="G11" s="18"/>
      <c r="H11" s="19"/>
    </row>
  </sheetData>
  <mergeCells count="3">
    <mergeCell ref="G11:H11"/>
    <mergeCell ref="C1:F1"/>
    <mergeCell ref="C2:F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R68"/>
  <sheetViews>
    <sheetView rightToLeft="1" workbookViewId="0">
      <selection activeCell="Q12" sqref="Q12"/>
    </sheetView>
  </sheetViews>
  <sheetFormatPr defaultColWidth="9" defaultRowHeight="12.75" x14ac:dyDescent="0.2"/>
  <cols>
    <col min="1" max="1" width="4.75" style="20" customWidth="1"/>
    <col min="2" max="2" width="7.875" style="21" customWidth="1"/>
    <col min="3" max="3" width="25.875" style="21" customWidth="1"/>
    <col min="4" max="4" width="16.75" style="21" customWidth="1"/>
    <col min="5" max="5" width="5.875" style="21" customWidth="1"/>
    <col min="6" max="6" width="6" style="21" customWidth="1"/>
    <col min="7" max="7" width="9.5" style="21" customWidth="1"/>
    <col min="8" max="8" width="8.25" style="21" customWidth="1"/>
    <col min="9" max="9" width="6.875" style="21" customWidth="1"/>
    <col min="10" max="10" width="8.625" style="21" bestFit="1" customWidth="1"/>
    <col min="11" max="11" width="10" style="21" customWidth="1"/>
    <col min="12" max="12" width="9" style="21" customWidth="1"/>
    <col min="13" max="13" width="10.875" style="21" customWidth="1"/>
    <col min="14" max="14" width="10.125" style="21" customWidth="1"/>
    <col min="15" max="15" width="9" style="21"/>
    <col min="16" max="16" width="9.5" style="21" bestFit="1" customWidth="1"/>
    <col min="17" max="16384" width="9" style="21"/>
  </cols>
  <sheetData>
    <row r="2" spans="1:18" ht="15" x14ac:dyDescent="0.2">
      <c r="C2" s="162" t="s">
        <v>95</v>
      </c>
      <c r="D2" s="162"/>
      <c r="E2" s="22"/>
      <c r="F2" s="22"/>
      <c r="G2" s="34">
        <v>1.4214</v>
      </c>
      <c r="H2" s="34" t="s">
        <v>45</v>
      </c>
      <c r="I2" s="34"/>
      <c r="J2" s="34"/>
      <c r="K2" s="26"/>
    </row>
    <row r="3" spans="1:18" ht="15.75" thickBot="1" x14ac:dyDescent="0.25">
      <c r="C3" s="162" t="s">
        <v>6</v>
      </c>
      <c r="D3" s="162"/>
      <c r="E3" s="22"/>
      <c r="F3" s="22"/>
      <c r="G3" s="35">
        <v>1.4</v>
      </c>
      <c r="H3" s="36"/>
      <c r="I3" s="37">
        <v>0.6</v>
      </c>
      <c r="J3" s="37">
        <v>0.8</v>
      </c>
      <c r="K3" s="27"/>
    </row>
    <row r="4" spans="1:18" s="28" customFormat="1" ht="64.5" thickBot="1" x14ac:dyDescent="0.25">
      <c r="A4" s="38" t="s">
        <v>14</v>
      </c>
      <c r="B4" s="39" t="s">
        <v>2</v>
      </c>
      <c r="C4" s="40" t="s">
        <v>3</v>
      </c>
      <c r="D4" s="41" t="s">
        <v>1</v>
      </c>
      <c r="E4" s="42" t="s">
        <v>7</v>
      </c>
      <c r="F4" s="43" t="s">
        <v>4</v>
      </c>
      <c r="G4" s="44" t="s">
        <v>5</v>
      </c>
      <c r="H4" s="42" t="s">
        <v>44</v>
      </c>
      <c r="I4" s="42" t="s">
        <v>48</v>
      </c>
      <c r="J4" s="42" t="s">
        <v>71</v>
      </c>
      <c r="K4" s="42" t="s">
        <v>64</v>
      </c>
      <c r="L4" s="44" t="s">
        <v>9</v>
      </c>
      <c r="M4" s="44" t="s">
        <v>12</v>
      </c>
      <c r="N4" s="45" t="s">
        <v>10</v>
      </c>
    </row>
    <row r="5" spans="1:18" ht="13.5" thickBot="1" x14ac:dyDescent="0.25">
      <c r="A5" s="46" t="s">
        <v>59</v>
      </c>
      <c r="B5" s="47" t="s">
        <v>0</v>
      </c>
      <c r="C5" s="48"/>
      <c r="D5" s="49"/>
      <c r="E5" s="50"/>
      <c r="F5" s="51"/>
      <c r="G5" s="50"/>
      <c r="H5" s="50"/>
      <c r="I5" s="52"/>
      <c r="J5" s="50"/>
      <c r="K5" s="50"/>
      <c r="L5" s="53"/>
      <c r="M5" s="53"/>
      <c r="N5" s="54"/>
      <c r="O5" s="21" t="s">
        <v>66</v>
      </c>
    </row>
    <row r="6" spans="1:18" s="26" customFormat="1" x14ac:dyDescent="0.2">
      <c r="A6" s="55"/>
      <c r="B6" s="55"/>
      <c r="D6" s="56"/>
      <c r="E6" s="33"/>
      <c r="F6" s="33"/>
      <c r="G6" s="33"/>
      <c r="H6" s="33"/>
      <c r="I6" s="57"/>
      <c r="J6" s="33"/>
      <c r="K6" s="33"/>
    </row>
    <row r="7" spans="1:18" s="26" customFormat="1" ht="13.5" thickBot="1" x14ac:dyDescent="0.25">
      <c r="A7" s="55"/>
      <c r="B7" s="55"/>
      <c r="D7" s="56"/>
      <c r="E7" s="33"/>
      <c r="F7" s="33"/>
      <c r="G7" s="33"/>
      <c r="H7" s="33"/>
      <c r="I7" s="57"/>
      <c r="J7" s="33"/>
      <c r="K7" s="33"/>
    </row>
    <row r="8" spans="1:18" s="28" customFormat="1" ht="64.5" thickBot="1" x14ac:dyDescent="0.25">
      <c r="A8" s="38" t="s">
        <v>14</v>
      </c>
      <c r="B8" s="39" t="s">
        <v>2</v>
      </c>
      <c r="C8" s="40" t="s">
        <v>3</v>
      </c>
      <c r="D8" s="41" t="s">
        <v>1</v>
      </c>
      <c r="E8" s="42" t="s">
        <v>7</v>
      </c>
      <c r="F8" s="43" t="s">
        <v>4</v>
      </c>
      <c r="G8" s="44" t="s">
        <v>5</v>
      </c>
      <c r="H8" s="42" t="s">
        <v>44</v>
      </c>
      <c r="I8" s="42" t="s">
        <v>48</v>
      </c>
      <c r="J8" s="42" t="s">
        <v>71</v>
      </c>
      <c r="K8" s="42" t="s">
        <v>64</v>
      </c>
      <c r="L8" s="44" t="s">
        <v>9</v>
      </c>
      <c r="M8" s="44" t="s">
        <v>12</v>
      </c>
      <c r="N8" s="45" t="s">
        <v>10</v>
      </c>
    </row>
    <row r="9" spans="1:18" x14ac:dyDescent="0.2">
      <c r="A9" s="29">
        <v>1</v>
      </c>
      <c r="B9" s="58" t="s">
        <v>11</v>
      </c>
      <c r="C9" s="59" t="s">
        <v>15</v>
      </c>
      <c r="D9" s="60" t="s">
        <v>13</v>
      </c>
      <c r="E9" s="61" t="s">
        <v>33</v>
      </c>
      <c r="F9" s="62">
        <v>3.1</v>
      </c>
      <c r="G9" s="63">
        <f t="shared" ref="G9:G20" si="0">F9*$G$2</f>
        <v>4.4063400000000001</v>
      </c>
      <c r="H9" s="64">
        <f>G9</f>
        <v>4.4063400000000001</v>
      </c>
      <c r="I9" s="64">
        <f>H9*$I$3</f>
        <v>2.6438039999999998</v>
      </c>
      <c r="J9" s="64"/>
      <c r="K9" s="64"/>
      <c r="L9" s="65"/>
      <c r="M9" s="65">
        <v>6</v>
      </c>
      <c r="N9" s="66"/>
      <c r="P9" s="30"/>
      <c r="R9" s="30"/>
    </row>
    <row r="10" spans="1:18" x14ac:dyDescent="0.2">
      <c r="A10" s="31">
        <v>1</v>
      </c>
      <c r="B10" s="67"/>
      <c r="C10" s="68" t="s">
        <v>16</v>
      </c>
      <c r="D10" s="67"/>
      <c r="E10" s="69" t="s">
        <v>33</v>
      </c>
      <c r="F10" s="70">
        <v>1.82</v>
      </c>
      <c r="G10" s="71">
        <f t="shared" si="0"/>
        <v>2.586948</v>
      </c>
      <c r="H10" s="72">
        <v>2.586948</v>
      </c>
      <c r="I10" s="73"/>
      <c r="J10" s="73">
        <f>H10</f>
        <v>2.586948</v>
      </c>
      <c r="K10" s="73"/>
      <c r="L10" s="74">
        <v>2</v>
      </c>
      <c r="M10" s="74">
        <v>6</v>
      </c>
      <c r="N10" s="75">
        <v>3</v>
      </c>
      <c r="P10" s="30"/>
      <c r="R10" s="30"/>
    </row>
    <row r="11" spans="1:18" x14ac:dyDescent="0.2">
      <c r="A11" s="31">
        <v>1</v>
      </c>
      <c r="B11" s="67"/>
      <c r="C11" s="68" t="s">
        <v>17</v>
      </c>
      <c r="D11" s="67"/>
      <c r="E11" s="69" t="s">
        <v>33</v>
      </c>
      <c r="F11" s="70">
        <v>1.93</v>
      </c>
      <c r="G11" s="71">
        <f t="shared" si="0"/>
        <v>2.7433019999999999</v>
      </c>
      <c r="H11" s="72">
        <v>2.7433019999999999</v>
      </c>
      <c r="I11" s="73"/>
      <c r="J11" s="73">
        <f>H11</f>
        <v>2.7433019999999999</v>
      </c>
      <c r="K11" s="73"/>
      <c r="L11" s="74">
        <v>4</v>
      </c>
      <c r="M11" s="74">
        <v>6</v>
      </c>
      <c r="N11" s="75">
        <v>3</v>
      </c>
      <c r="P11" s="30"/>
      <c r="R11" s="30"/>
    </row>
    <row r="12" spans="1:18" x14ac:dyDescent="0.2">
      <c r="A12" s="31">
        <v>1</v>
      </c>
      <c r="B12" s="67"/>
      <c r="C12" s="68" t="s">
        <v>18</v>
      </c>
      <c r="D12" s="67"/>
      <c r="E12" s="69" t="s">
        <v>33</v>
      </c>
      <c r="F12" s="70">
        <v>2.9</v>
      </c>
      <c r="G12" s="71">
        <f t="shared" si="0"/>
        <v>4.1220600000000003</v>
      </c>
      <c r="H12" s="72">
        <f t="shared" ref="H12:H20" si="1">G12</f>
        <v>4.1220600000000003</v>
      </c>
      <c r="I12" s="73">
        <f t="shared" ref="I12:I20" si="2">H12*$I$3</f>
        <v>2.473236</v>
      </c>
      <c r="J12" s="73"/>
      <c r="K12" s="73"/>
      <c r="L12" s="74"/>
      <c r="M12" s="74">
        <v>6</v>
      </c>
      <c r="N12" s="75"/>
      <c r="P12" s="30"/>
      <c r="R12" s="30"/>
    </row>
    <row r="13" spans="1:18" x14ac:dyDescent="0.2">
      <c r="A13" s="31">
        <v>1</v>
      </c>
      <c r="B13" s="67"/>
      <c r="C13" s="68" t="s">
        <v>19</v>
      </c>
      <c r="D13" s="67"/>
      <c r="E13" s="69" t="s">
        <v>33</v>
      </c>
      <c r="F13" s="70">
        <v>2.66</v>
      </c>
      <c r="G13" s="71">
        <f t="shared" si="0"/>
        <v>3.7809240000000002</v>
      </c>
      <c r="H13" s="72">
        <f t="shared" si="1"/>
        <v>3.7809240000000002</v>
      </c>
      <c r="I13" s="73">
        <f t="shared" si="2"/>
        <v>2.2685544000000002</v>
      </c>
      <c r="J13" s="73"/>
      <c r="K13" s="73"/>
      <c r="L13" s="74"/>
      <c r="M13" s="74">
        <v>6</v>
      </c>
      <c r="N13" s="75"/>
      <c r="P13" s="30"/>
      <c r="R13" s="30"/>
    </row>
    <row r="14" spans="1:18" x14ac:dyDescent="0.2">
      <c r="A14" s="31">
        <v>1</v>
      </c>
      <c r="B14" s="67"/>
      <c r="C14" s="68" t="s">
        <v>20</v>
      </c>
      <c r="D14" s="67"/>
      <c r="E14" s="69" t="s">
        <v>33</v>
      </c>
      <c r="F14" s="70">
        <v>3.5</v>
      </c>
      <c r="G14" s="71">
        <f t="shared" si="0"/>
        <v>4.9748999999999999</v>
      </c>
      <c r="H14" s="72">
        <f t="shared" si="1"/>
        <v>4.9748999999999999</v>
      </c>
      <c r="I14" s="73">
        <f t="shared" si="2"/>
        <v>2.9849399999999999</v>
      </c>
      <c r="J14" s="73"/>
      <c r="K14" s="73"/>
      <c r="L14" s="74"/>
      <c r="M14" s="74">
        <v>6</v>
      </c>
      <c r="N14" s="75"/>
      <c r="P14" s="30"/>
      <c r="R14" s="30"/>
    </row>
    <row r="15" spans="1:18" x14ac:dyDescent="0.2">
      <c r="A15" s="31">
        <v>1</v>
      </c>
      <c r="B15" s="67"/>
      <c r="C15" s="68" t="s">
        <v>21</v>
      </c>
      <c r="D15" s="67"/>
      <c r="E15" s="69" t="s">
        <v>33</v>
      </c>
      <c r="F15" s="70">
        <v>2.74</v>
      </c>
      <c r="G15" s="71">
        <f t="shared" si="0"/>
        <v>3.8946360000000002</v>
      </c>
      <c r="H15" s="72">
        <f t="shared" si="1"/>
        <v>3.8946360000000002</v>
      </c>
      <c r="I15" s="73">
        <f t="shared" si="2"/>
        <v>2.3367816000000001</v>
      </c>
      <c r="J15" s="73"/>
      <c r="K15" s="73"/>
      <c r="L15" s="74"/>
      <c r="M15" s="74">
        <v>6</v>
      </c>
      <c r="N15" s="75"/>
      <c r="P15" s="30"/>
      <c r="R15" s="30"/>
    </row>
    <row r="16" spans="1:18" x14ac:dyDescent="0.2">
      <c r="A16" s="31">
        <v>1</v>
      </c>
      <c r="B16" s="67"/>
      <c r="C16" s="68" t="s">
        <v>22</v>
      </c>
      <c r="D16" s="67"/>
      <c r="E16" s="69" t="s">
        <v>33</v>
      </c>
      <c r="F16" s="70">
        <v>2.7</v>
      </c>
      <c r="G16" s="71">
        <f t="shared" si="0"/>
        <v>3.8377800000000004</v>
      </c>
      <c r="H16" s="72">
        <f t="shared" si="1"/>
        <v>3.8377800000000004</v>
      </c>
      <c r="I16" s="73">
        <f t="shared" si="2"/>
        <v>2.3026680000000002</v>
      </c>
      <c r="J16" s="73"/>
      <c r="K16" s="73"/>
      <c r="L16" s="74"/>
      <c r="M16" s="74">
        <v>6</v>
      </c>
      <c r="N16" s="75"/>
      <c r="P16" s="30"/>
      <c r="R16" s="30"/>
    </row>
    <row r="17" spans="1:18" x14ac:dyDescent="0.2">
      <c r="A17" s="31">
        <v>1</v>
      </c>
      <c r="B17" s="67"/>
      <c r="C17" s="68" t="s">
        <v>46</v>
      </c>
      <c r="D17" s="67"/>
      <c r="E17" s="69" t="s">
        <v>33</v>
      </c>
      <c r="F17" s="70">
        <v>5.4</v>
      </c>
      <c r="G17" s="71">
        <f t="shared" si="0"/>
        <v>7.6755600000000008</v>
      </c>
      <c r="H17" s="72">
        <f t="shared" si="1"/>
        <v>7.6755600000000008</v>
      </c>
      <c r="I17" s="73">
        <f t="shared" si="2"/>
        <v>4.6053360000000003</v>
      </c>
      <c r="J17" s="73"/>
      <c r="K17" s="73"/>
      <c r="L17" s="74"/>
      <c r="M17" s="74">
        <v>6</v>
      </c>
      <c r="N17" s="75"/>
      <c r="P17" s="30"/>
      <c r="R17" s="30"/>
    </row>
    <row r="18" spans="1:18" x14ac:dyDescent="0.2">
      <c r="A18" s="31">
        <v>1</v>
      </c>
      <c r="B18" s="67"/>
      <c r="C18" s="68" t="s">
        <v>23</v>
      </c>
      <c r="D18" s="67"/>
      <c r="E18" s="69" t="s">
        <v>33</v>
      </c>
      <c r="F18" s="70">
        <v>4.13</v>
      </c>
      <c r="G18" s="71">
        <f t="shared" si="0"/>
        <v>5.8703820000000002</v>
      </c>
      <c r="H18" s="72">
        <f t="shared" si="1"/>
        <v>5.8703820000000002</v>
      </c>
      <c r="I18" s="73">
        <f t="shared" si="2"/>
        <v>3.5222291999999999</v>
      </c>
      <c r="J18" s="73"/>
      <c r="K18" s="73"/>
      <c r="L18" s="74"/>
      <c r="M18" s="74">
        <v>6</v>
      </c>
      <c r="N18" s="75"/>
      <c r="P18" s="30"/>
      <c r="R18" s="30"/>
    </row>
    <row r="19" spans="1:18" x14ac:dyDescent="0.2">
      <c r="A19" s="31">
        <v>1</v>
      </c>
      <c r="B19" s="67"/>
      <c r="C19" s="68" t="s">
        <v>43</v>
      </c>
      <c r="D19" s="67"/>
      <c r="E19" s="69" t="s">
        <v>33</v>
      </c>
      <c r="F19" s="70">
        <v>2.93</v>
      </c>
      <c r="G19" s="71">
        <f t="shared" si="0"/>
        <v>4.1647020000000001</v>
      </c>
      <c r="H19" s="72">
        <f t="shared" si="1"/>
        <v>4.1647020000000001</v>
      </c>
      <c r="I19" s="73">
        <f t="shared" si="2"/>
        <v>2.4988212000000001</v>
      </c>
      <c r="J19" s="73"/>
      <c r="K19" s="73"/>
      <c r="L19" s="74"/>
      <c r="M19" s="74">
        <v>6</v>
      </c>
      <c r="N19" s="75"/>
      <c r="P19" s="30"/>
      <c r="R19" s="30"/>
    </row>
    <row r="20" spans="1:18" ht="13.5" thickBot="1" x14ac:dyDescent="0.25">
      <c r="A20" s="31">
        <v>1</v>
      </c>
      <c r="B20" s="67"/>
      <c r="C20" s="76" t="s">
        <v>24</v>
      </c>
      <c r="D20" s="77"/>
      <c r="E20" s="78" t="s">
        <v>33</v>
      </c>
      <c r="F20" s="79">
        <v>1.97</v>
      </c>
      <c r="G20" s="80">
        <f t="shared" si="0"/>
        <v>2.8001580000000001</v>
      </c>
      <c r="H20" s="81">
        <f t="shared" si="1"/>
        <v>2.8001580000000001</v>
      </c>
      <c r="I20" s="82">
        <f t="shared" si="2"/>
        <v>1.6800948</v>
      </c>
      <c r="J20" s="81"/>
      <c r="K20" s="81"/>
      <c r="L20" s="83"/>
      <c r="M20" s="84">
        <v>6</v>
      </c>
      <c r="N20" s="85"/>
      <c r="P20" s="30"/>
      <c r="R20" s="30"/>
    </row>
    <row r="21" spans="1:18" ht="13.5" thickBot="1" x14ac:dyDescent="0.25">
      <c r="A21" s="32"/>
      <c r="B21" s="86"/>
      <c r="C21" s="24"/>
      <c r="D21" s="49"/>
      <c r="E21" s="87"/>
      <c r="F21" s="51"/>
      <c r="G21" s="50"/>
      <c r="H21" s="88">
        <f>SUM(H9:H20)</f>
        <v>50.857692000000007</v>
      </c>
      <c r="I21" s="89">
        <f>SUM(I9:I20)</f>
        <v>27.316465200000003</v>
      </c>
      <c r="J21" s="89">
        <f>SUM(J9:J20)</f>
        <v>5.3302499999999995</v>
      </c>
      <c r="K21" s="90"/>
      <c r="L21" s="91"/>
      <c r="M21" s="53"/>
      <c r="N21" s="54"/>
    </row>
    <row r="22" spans="1:18" x14ac:dyDescent="0.2">
      <c r="A22" s="33"/>
      <c r="B22" s="26"/>
      <c r="C22" s="26"/>
      <c r="D22" s="56"/>
      <c r="E22" s="33"/>
      <c r="F22" s="33"/>
      <c r="G22" s="33"/>
      <c r="H22" s="92"/>
      <c r="I22" s="92"/>
      <c r="J22" s="92"/>
      <c r="K22" s="92"/>
      <c r="L22" s="26"/>
      <c r="M22" s="26"/>
      <c r="N22" s="26"/>
      <c r="O22" s="26"/>
    </row>
    <row r="23" spans="1:18" ht="13.5" thickBot="1" x14ac:dyDescent="0.25">
      <c r="A23" s="33"/>
      <c r="B23" s="26"/>
      <c r="C23" s="26"/>
      <c r="D23" s="56"/>
      <c r="E23" s="33"/>
      <c r="F23" s="33"/>
      <c r="G23" s="33"/>
      <c r="H23" s="92"/>
      <c r="I23" s="92"/>
      <c r="J23" s="92"/>
      <c r="K23" s="92"/>
      <c r="L23" s="26"/>
      <c r="M23" s="26"/>
      <c r="N23" s="26"/>
      <c r="O23" s="26"/>
    </row>
    <row r="24" spans="1:18" s="28" customFormat="1" ht="64.5" thickBot="1" x14ac:dyDescent="0.25">
      <c r="A24" s="38" t="s">
        <v>14</v>
      </c>
      <c r="B24" s="39" t="s">
        <v>2</v>
      </c>
      <c r="C24" s="40" t="s">
        <v>3</v>
      </c>
      <c r="D24" s="41" t="s">
        <v>1</v>
      </c>
      <c r="E24" s="42" t="s">
        <v>7</v>
      </c>
      <c r="F24" s="43" t="s">
        <v>4</v>
      </c>
      <c r="G24" s="44" t="s">
        <v>5</v>
      </c>
      <c r="H24" s="42" t="s">
        <v>44</v>
      </c>
      <c r="I24" s="42" t="s">
        <v>48</v>
      </c>
      <c r="J24" s="42" t="s">
        <v>71</v>
      </c>
      <c r="K24" s="42" t="s">
        <v>64</v>
      </c>
      <c r="L24" s="44" t="s">
        <v>9</v>
      </c>
      <c r="M24" s="44" t="s">
        <v>12</v>
      </c>
      <c r="N24" s="45" t="s">
        <v>10</v>
      </c>
    </row>
    <row r="25" spans="1:18" ht="14.25" customHeight="1" x14ac:dyDescent="0.2">
      <c r="A25" s="29"/>
      <c r="B25" s="58" t="s">
        <v>25</v>
      </c>
      <c r="C25" s="93" t="s">
        <v>51</v>
      </c>
      <c r="D25" s="58" t="s">
        <v>47</v>
      </c>
      <c r="E25" s="61" t="s">
        <v>33</v>
      </c>
      <c r="F25" s="62"/>
      <c r="G25" s="63">
        <v>0.45</v>
      </c>
      <c r="H25" s="64">
        <f t="shared" ref="H25:H30" si="3">G25</f>
        <v>0.45</v>
      </c>
      <c r="I25" s="64">
        <f t="shared" ref="I25:I30" si="4">H25*$I$3</f>
        <v>0.27</v>
      </c>
      <c r="J25" s="64"/>
      <c r="K25" s="64"/>
      <c r="L25" s="65"/>
      <c r="M25" s="65">
        <v>5</v>
      </c>
      <c r="N25" s="66"/>
    </row>
    <row r="26" spans="1:18" x14ac:dyDescent="0.2">
      <c r="A26" s="31"/>
      <c r="B26" s="94"/>
      <c r="C26" s="95" t="s">
        <v>41</v>
      </c>
      <c r="D26" s="94"/>
      <c r="E26" s="69" t="s">
        <v>33</v>
      </c>
      <c r="F26" s="70"/>
      <c r="G26" s="71">
        <v>0.5</v>
      </c>
      <c r="H26" s="72">
        <f t="shared" si="3"/>
        <v>0.5</v>
      </c>
      <c r="I26" s="72">
        <f t="shared" si="4"/>
        <v>0.3</v>
      </c>
      <c r="J26" s="72"/>
      <c r="K26" s="72"/>
      <c r="L26" s="74"/>
      <c r="M26" s="96">
        <v>5</v>
      </c>
      <c r="N26" s="75"/>
    </row>
    <row r="27" spans="1:18" x14ac:dyDescent="0.2">
      <c r="A27" s="31"/>
      <c r="B27" s="94"/>
      <c r="C27" s="95" t="s">
        <v>52</v>
      </c>
      <c r="D27" s="94"/>
      <c r="E27" s="69" t="s">
        <v>33</v>
      </c>
      <c r="F27" s="70"/>
      <c r="G27" s="71">
        <v>0.39</v>
      </c>
      <c r="H27" s="72">
        <f t="shared" si="3"/>
        <v>0.39</v>
      </c>
      <c r="I27" s="72">
        <f t="shared" si="4"/>
        <v>0.23399999999999999</v>
      </c>
      <c r="J27" s="72"/>
      <c r="K27" s="72"/>
      <c r="L27" s="74"/>
      <c r="M27" s="96">
        <v>5</v>
      </c>
      <c r="N27" s="75"/>
    </row>
    <row r="28" spans="1:18" x14ac:dyDescent="0.2">
      <c r="A28" s="31"/>
      <c r="B28" s="94"/>
      <c r="C28" s="95" t="s">
        <v>35</v>
      </c>
      <c r="D28" s="94"/>
      <c r="E28" s="69" t="s">
        <v>33</v>
      </c>
      <c r="F28" s="70"/>
      <c r="G28" s="71">
        <v>0.61</v>
      </c>
      <c r="H28" s="72">
        <f t="shared" si="3"/>
        <v>0.61</v>
      </c>
      <c r="I28" s="72">
        <f t="shared" si="4"/>
        <v>0.36599999999999999</v>
      </c>
      <c r="J28" s="72"/>
      <c r="K28" s="72"/>
      <c r="L28" s="74"/>
      <c r="M28" s="96">
        <v>5</v>
      </c>
      <c r="N28" s="75"/>
    </row>
    <row r="29" spans="1:18" x14ac:dyDescent="0.2">
      <c r="A29" s="31"/>
      <c r="B29" s="94"/>
      <c r="C29" s="95" t="s">
        <v>27</v>
      </c>
      <c r="D29" s="94"/>
      <c r="E29" s="69" t="s">
        <v>33</v>
      </c>
      <c r="F29" s="70"/>
      <c r="G29" s="71">
        <v>0.45</v>
      </c>
      <c r="H29" s="72">
        <f t="shared" si="3"/>
        <v>0.45</v>
      </c>
      <c r="I29" s="72">
        <f t="shared" si="4"/>
        <v>0.27</v>
      </c>
      <c r="J29" s="72"/>
      <c r="K29" s="72"/>
      <c r="L29" s="74"/>
      <c r="M29" s="96">
        <v>5</v>
      </c>
      <c r="N29" s="75"/>
    </row>
    <row r="30" spans="1:18" x14ac:dyDescent="0.2">
      <c r="A30" s="31"/>
      <c r="B30" s="94"/>
      <c r="C30" s="97" t="s">
        <v>39</v>
      </c>
      <c r="D30" s="94"/>
      <c r="E30" s="98" t="s">
        <v>33</v>
      </c>
      <c r="F30" s="99"/>
      <c r="G30" s="100">
        <v>0.67</v>
      </c>
      <c r="H30" s="101">
        <f t="shared" si="3"/>
        <v>0.67</v>
      </c>
      <c r="I30" s="101">
        <f t="shared" si="4"/>
        <v>0.40200000000000002</v>
      </c>
      <c r="J30" s="101"/>
      <c r="K30" s="101"/>
      <c r="L30" s="102"/>
      <c r="M30" s="103">
        <v>5</v>
      </c>
      <c r="N30" s="104"/>
    </row>
    <row r="31" spans="1:18" x14ac:dyDescent="0.2">
      <c r="A31" s="31"/>
      <c r="B31" s="94"/>
      <c r="C31" s="105" t="s">
        <v>49</v>
      </c>
      <c r="D31" s="94"/>
      <c r="E31" s="106" t="s">
        <v>8</v>
      </c>
      <c r="F31" s="107"/>
      <c r="G31" s="108">
        <v>0.61</v>
      </c>
      <c r="H31" s="73"/>
      <c r="I31" s="73"/>
      <c r="J31" s="73"/>
      <c r="K31" s="73"/>
      <c r="L31" s="96">
        <v>6</v>
      </c>
      <c r="M31" s="96">
        <v>5</v>
      </c>
      <c r="N31" s="109"/>
    </row>
    <row r="32" spans="1:18" x14ac:dyDescent="0.2">
      <c r="A32" s="31"/>
      <c r="B32" s="94"/>
      <c r="C32" s="95" t="s">
        <v>50</v>
      </c>
      <c r="D32" s="94"/>
      <c r="E32" s="69" t="s">
        <v>8</v>
      </c>
      <c r="F32" s="70"/>
      <c r="G32" s="71">
        <v>0.5</v>
      </c>
      <c r="H32" s="72"/>
      <c r="I32" s="72"/>
      <c r="J32" s="72"/>
      <c r="K32" s="72"/>
      <c r="L32" s="74">
        <v>6</v>
      </c>
      <c r="M32" s="96">
        <v>5</v>
      </c>
      <c r="N32" s="75"/>
    </row>
    <row r="33" spans="1:15" x14ac:dyDescent="0.2">
      <c r="A33" s="31"/>
      <c r="B33" s="94"/>
      <c r="C33" s="95" t="s">
        <v>34</v>
      </c>
      <c r="D33" s="94"/>
      <c r="E33" s="69" t="s">
        <v>8</v>
      </c>
      <c r="F33" s="70"/>
      <c r="G33" s="71">
        <v>0.5</v>
      </c>
      <c r="H33" s="72"/>
      <c r="I33" s="72"/>
      <c r="J33" s="72"/>
      <c r="K33" s="72"/>
      <c r="L33" s="74">
        <v>5</v>
      </c>
      <c r="M33" s="96">
        <v>5</v>
      </c>
      <c r="N33" s="75"/>
    </row>
    <row r="34" spans="1:15" x14ac:dyDescent="0.2">
      <c r="A34" s="31"/>
      <c r="B34" s="94"/>
      <c r="C34" s="95" t="s">
        <v>38</v>
      </c>
      <c r="D34" s="94"/>
      <c r="E34" s="69" t="s">
        <v>8</v>
      </c>
      <c r="F34" s="70"/>
      <c r="G34" s="71">
        <v>0.5</v>
      </c>
      <c r="H34" s="72"/>
      <c r="I34" s="72"/>
      <c r="J34" s="72"/>
      <c r="K34" s="72"/>
      <c r="L34" s="74">
        <v>3</v>
      </c>
      <c r="M34" s="96">
        <v>5</v>
      </c>
      <c r="N34" s="75"/>
    </row>
    <row r="35" spans="1:15" x14ac:dyDescent="0.2">
      <c r="A35" s="31"/>
      <c r="B35" s="94"/>
      <c r="C35" s="95" t="s">
        <v>36</v>
      </c>
      <c r="D35" s="94"/>
      <c r="E35" s="69" t="s">
        <v>8</v>
      </c>
      <c r="F35" s="70"/>
      <c r="G35" s="71">
        <v>0.39</v>
      </c>
      <c r="H35" s="72"/>
      <c r="I35" s="72"/>
      <c r="J35" s="72"/>
      <c r="K35" s="72"/>
      <c r="L35" s="74">
        <v>4</v>
      </c>
      <c r="M35" s="96">
        <v>5</v>
      </c>
      <c r="N35" s="75"/>
    </row>
    <row r="36" spans="1:15" x14ac:dyDescent="0.2">
      <c r="A36" s="31"/>
      <c r="B36" s="94"/>
      <c r="C36" s="95" t="s">
        <v>53</v>
      </c>
      <c r="D36" s="94"/>
      <c r="E36" s="69" t="s">
        <v>8</v>
      </c>
      <c r="F36" s="70"/>
      <c r="G36" s="71">
        <v>1.38</v>
      </c>
      <c r="H36" s="72"/>
      <c r="I36" s="72"/>
      <c r="J36" s="72"/>
      <c r="K36" s="72"/>
      <c r="L36" s="74">
        <v>6</v>
      </c>
      <c r="M36" s="96">
        <v>5</v>
      </c>
      <c r="N36" s="75"/>
    </row>
    <row r="37" spans="1:15" x14ac:dyDescent="0.2">
      <c r="A37" s="31"/>
      <c r="B37" s="94"/>
      <c r="C37" s="95" t="s">
        <v>54</v>
      </c>
      <c r="D37" s="94"/>
      <c r="E37" s="69" t="s">
        <v>8</v>
      </c>
      <c r="F37" s="70"/>
      <c r="G37" s="71">
        <v>0.45</v>
      </c>
      <c r="H37" s="72"/>
      <c r="I37" s="72"/>
      <c r="J37" s="72"/>
      <c r="K37" s="72"/>
      <c r="L37" s="74">
        <v>6</v>
      </c>
      <c r="M37" s="96">
        <v>5</v>
      </c>
      <c r="N37" s="75"/>
    </row>
    <row r="38" spans="1:15" ht="13.5" thickBot="1" x14ac:dyDescent="0.25">
      <c r="A38" s="31"/>
      <c r="B38" s="110"/>
      <c r="C38" s="95" t="s">
        <v>55</v>
      </c>
      <c r="D38" s="110"/>
      <c r="E38" s="69" t="s">
        <v>8</v>
      </c>
      <c r="F38" s="70"/>
      <c r="G38" s="71">
        <v>0.42</v>
      </c>
      <c r="H38" s="72"/>
      <c r="I38" s="72"/>
      <c r="J38" s="72"/>
      <c r="K38" s="72"/>
      <c r="L38" s="74">
        <v>6</v>
      </c>
      <c r="M38" s="96">
        <v>5</v>
      </c>
      <c r="N38" s="75"/>
    </row>
    <row r="39" spans="1:15" ht="13.5" thickBot="1" x14ac:dyDescent="0.25">
      <c r="A39" s="32"/>
      <c r="B39" s="86"/>
      <c r="C39" s="24"/>
      <c r="D39" s="49"/>
      <c r="E39" s="87"/>
      <c r="F39" s="51"/>
      <c r="G39" s="111">
        <f>SUM(G25:G38)</f>
        <v>7.8199999999999994</v>
      </c>
      <c r="H39" s="88">
        <f>SUM(H25:H38)</f>
        <v>3.07</v>
      </c>
      <c r="I39" s="89">
        <f>SUM(I25:I38)</f>
        <v>1.8420000000000001</v>
      </c>
      <c r="J39" s="88">
        <f>SUM(J33:J38)</f>
        <v>0</v>
      </c>
      <c r="K39" s="90"/>
      <c r="L39" s="91"/>
      <c r="M39" s="53"/>
      <c r="N39" s="54"/>
    </row>
    <row r="40" spans="1:15" x14ac:dyDescent="0.2">
      <c r="A40" s="33"/>
      <c r="B40" s="26"/>
      <c r="C40" s="26"/>
      <c r="D40" s="56"/>
      <c r="E40" s="33"/>
      <c r="F40" s="33"/>
      <c r="G40" s="33"/>
      <c r="H40" s="92"/>
      <c r="I40" s="92"/>
      <c r="J40" s="92"/>
      <c r="K40" s="92"/>
      <c r="L40" s="26"/>
      <c r="M40" s="26"/>
      <c r="N40" s="26"/>
      <c r="O40" s="26"/>
    </row>
    <row r="41" spans="1:15" ht="13.5" thickBot="1" x14ac:dyDescent="0.25">
      <c r="A41" s="33"/>
      <c r="B41" s="26"/>
      <c r="C41" s="26"/>
      <c r="D41" s="56"/>
      <c r="E41" s="33"/>
      <c r="F41" s="33"/>
      <c r="G41" s="33"/>
      <c r="H41" s="92"/>
      <c r="I41" s="92"/>
      <c r="J41" s="92"/>
      <c r="K41" s="92"/>
      <c r="L41" s="26"/>
      <c r="M41" s="26"/>
      <c r="N41" s="26"/>
      <c r="O41" s="26"/>
    </row>
    <row r="42" spans="1:15" s="28" customFormat="1" ht="64.5" thickBot="1" x14ac:dyDescent="0.25">
      <c r="A42" s="38" t="s">
        <v>14</v>
      </c>
      <c r="B42" s="39" t="s">
        <v>2</v>
      </c>
      <c r="C42" s="40" t="s">
        <v>3</v>
      </c>
      <c r="D42" s="41" t="s">
        <v>1</v>
      </c>
      <c r="E42" s="42" t="s">
        <v>7</v>
      </c>
      <c r="F42" s="43" t="s">
        <v>4</v>
      </c>
      <c r="G42" s="44" t="s">
        <v>5</v>
      </c>
      <c r="H42" s="42" t="s">
        <v>44</v>
      </c>
      <c r="I42" s="42" t="s">
        <v>48</v>
      </c>
      <c r="J42" s="42" t="s">
        <v>71</v>
      </c>
      <c r="K42" s="42" t="s">
        <v>64</v>
      </c>
      <c r="L42" s="44" t="s">
        <v>9</v>
      </c>
      <c r="M42" s="44" t="s">
        <v>12</v>
      </c>
      <c r="N42" s="45" t="s">
        <v>10</v>
      </c>
    </row>
    <row r="43" spans="1:15" ht="14.25" customHeight="1" x14ac:dyDescent="0.2">
      <c r="A43" s="29">
        <v>1</v>
      </c>
      <c r="B43" s="58" t="s">
        <v>25</v>
      </c>
      <c r="C43" s="112" t="s">
        <v>40</v>
      </c>
      <c r="D43" s="113" t="s">
        <v>28</v>
      </c>
      <c r="E43" s="114" t="s">
        <v>33</v>
      </c>
      <c r="F43" s="115">
        <v>0.4</v>
      </c>
      <c r="G43" s="63">
        <f>F43*$G$3</f>
        <v>0.55999999999999994</v>
      </c>
      <c r="H43" s="116">
        <f>G43</f>
        <v>0.55999999999999994</v>
      </c>
      <c r="I43" s="64">
        <f>H43*$I$3</f>
        <v>0.33599999999999997</v>
      </c>
      <c r="J43" s="64"/>
      <c r="K43" s="64"/>
      <c r="L43" s="65"/>
      <c r="M43" s="65">
        <v>5</v>
      </c>
      <c r="N43" s="66"/>
      <c r="O43" s="21" t="s">
        <v>70</v>
      </c>
    </row>
    <row r="44" spans="1:15" x14ac:dyDescent="0.2">
      <c r="A44" s="31">
        <v>2</v>
      </c>
      <c r="B44" s="94"/>
      <c r="C44" s="117" t="s">
        <v>34</v>
      </c>
      <c r="D44" s="118" t="s">
        <v>26</v>
      </c>
      <c r="E44" s="119" t="s">
        <v>33</v>
      </c>
      <c r="F44" s="120">
        <v>2.5099999999999998</v>
      </c>
      <c r="G44" s="71">
        <f>F44*$G$3</f>
        <v>3.5139999999999993</v>
      </c>
      <c r="H44" s="121">
        <f>G44</f>
        <v>3.5139999999999993</v>
      </c>
      <c r="I44" s="72">
        <f>H44*$I$3</f>
        <v>2.1083999999999996</v>
      </c>
      <c r="J44" s="72"/>
      <c r="K44" s="72"/>
      <c r="L44" s="74"/>
      <c r="M44" s="74">
        <v>5</v>
      </c>
      <c r="N44" s="109"/>
      <c r="O44" s="21" t="s">
        <v>70</v>
      </c>
    </row>
    <row r="45" spans="1:15" x14ac:dyDescent="0.2">
      <c r="A45" s="31">
        <v>3</v>
      </c>
      <c r="B45" s="94"/>
      <c r="C45" s="117" t="s">
        <v>35</v>
      </c>
      <c r="D45" s="118" t="s">
        <v>68</v>
      </c>
      <c r="E45" s="119" t="s">
        <v>33</v>
      </c>
      <c r="F45" s="120">
        <v>2.2999999999999998</v>
      </c>
      <c r="G45" s="71">
        <f>F45*$G$3</f>
        <v>3.2199999999999998</v>
      </c>
      <c r="H45" s="121">
        <f t="shared" ref="H45:H46" si="5">G45</f>
        <v>3.2199999999999998</v>
      </c>
      <c r="I45" s="72">
        <f t="shared" ref="I45:I46" si="6">H45*$I$3</f>
        <v>1.9319999999999997</v>
      </c>
      <c r="J45" s="72"/>
      <c r="K45" s="72"/>
      <c r="L45" s="74"/>
      <c r="M45" s="74">
        <v>5</v>
      </c>
      <c r="N45" s="109"/>
      <c r="O45" s="21" t="s">
        <v>70</v>
      </c>
    </row>
    <row r="46" spans="1:15" ht="25.5" x14ac:dyDescent="0.2">
      <c r="A46" s="31">
        <v>4</v>
      </c>
      <c r="B46" s="94"/>
      <c r="C46" s="117" t="s">
        <v>35</v>
      </c>
      <c r="D46" s="122" t="s">
        <v>69</v>
      </c>
      <c r="E46" s="119" t="s">
        <v>33</v>
      </c>
      <c r="F46" s="120">
        <v>2</v>
      </c>
      <c r="G46" s="71">
        <f t="shared" ref="G46" si="7">F46*$G$3</f>
        <v>2.8</v>
      </c>
      <c r="H46" s="121">
        <f t="shared" si="5"/>
        <v>2.8</v>
      </c>
      <c r="I46" s="72">
        <f t="shared" si="6"/>
        <v>1.68</v>
      </c>
      <c r="J46" s="72"/>
      <c r="K46" s="72"/>
      <c r="L46" s="74"/>
      <c r="M46" s="74">
        <v>5</v>
      </c>
      <c r="N46" s="109"/>
      <c r="O46" s="21" t="s">
        <v>70</v>
      </c>
    </row>
    <row r="47" spans="1:15" x14ac:dyDescent="0.2">
      <c r="A47" s="31">
        <v>5</v>
      </c>
      <c r="B47" s="94"/>
      <c r="C47" s="123" t="s">
        <v>37</v>
      </c>
      <c r="D47" s="124" t="s">
        <v>30</v>
      </c>
      <c r="E47" s="119" t="s">
        <v>33</v>
      </c>
      <c r="F47" s="120">
        <v>3.63</v>
      </c>
      <c r="G47" s="71">
        <f>F47*$G$3</f>
        <v>5.0819999999999999</v>
      </c>
      <c r="H47" s="121">
        <f>G47</f>
        <v>5.0819999999999999</v>
      </c>
      <c r="I47" s="72">
        <f>H47*$I$3</f>
        <v>3.0491999999999999</v>
      </c>
      <c r="J47" s="72"/>
      <c r="K47" s="72"/>
      <c r="L47" s="74"/>
      <c r="M47" s="74">
        <v>5</v>
      </c>
      <c r="N47" s="75"/>
      <c r="O47" s="21" t="s">
        <v>70</v>
      </c>
    </row>
    <row r="48" spans="1:15" ht="26.25" thickBot="1" x14ac:dyDescent="0.25">
      <c r="A48" s="31">
        <v>6</v>
      </c>
      <c r="B48" s="110"/>
      <c r="C48" s="123" t="s">
        <v>41</v>
      </c>
      <c r="D48" s="125" t="s">
        <v>29</v>
      </c>
      <c r="E48" s="126" t="s">
        <v>33</v>
      </c>
      <c r="F48" s="127">
        <v>1.2</v>
      </c>
      <c r="G48" s="80">
        <f t="shared" ref="G48" si="8">F48*$G$3</f>
        <v>1.68</v>
      </c>
      <c r="H48" s="121">
        <f>G48</f>
        <v>1.68</v>
      </c>
      <c r="I48" s="72">
        <f t="shared" ref="I48" si="9">H48*$I$3</f>
        <v>1.008</v>
      </c>
      <c r="J48" s="72"/>
      <c r="K48" s="72"/>
      <c r="L48" s="74"/>
      <c r="M48" s="96">
        <v>5</v>
      </c>
      <c r="N48" s="75"/>
      <c r="O48" s="21" t="s">
        <v>70</v>
      </c>
    </row>
    <row r="49" spans="1:18" ht="13.5" thickBot="1" x14ac:dyDescent="0.25">
      <c r="A49" s="32"/>
      <c r="B49" s="86"/>
      <c r="C49" s="24"/>
      <c r="D49" s="49"/>
      <c r="E49" s="87"/>
      <c r="F49" s="51"/>
      <c r="G49" s="111">
        <f>SUM(G43:G48)</f>
        <v>16.855999999999998</v>
      </c>
      <c r="H49" s="88">
        <f t="shared" ref="H49:J49" si="10">SUM(H43:H48)</f>
        <v>16.855999999999998</v>
      </c>
      <c r="I49" s="89">
        <f t="shared" si="10"/>
        <v>10.113599999999998</v>
      </c>
      <c r="J49" s="88">
        <f t="shared" si="10"/>
        <v>0</v>
      </c>
      <c r="K49" s="90"/>
      <c r="L49" s="91"/>
      <c r="M49" s="53"/>
      <c r="N49" s="54"/>
    </row>
    <row r="51" spans="1:18" s="26" customFormat="1" ht="13.5" thickBot="1" x14ac:dyDescent="0.25">
      <c r="A51" s="33"/>
      <c r="B51" s="128"/>
      <c r="E51" s="33"/>
      <c r="F51" s="33"/>
      <c r="G51" s="57"/>
      <c r="H51" s="92"/>
      <c r="I51" s="92"/>
      <c r="J51" s="92"/>
      <c r="K51" s="92"/>
    </row>
    <row r="52" spans="1:18" s="28" customFormat="1" ht="64.5" thickBot="1" x14ac:dyDescent="0.25">
      <c r="A52" s="38" t="s">
        <v>14</v>
      </c>
      <c r="B52" s="39" t="s">
        <v>2</v>
      </c>
      <c r="C52" s="40" t="s">
        <v>3</v>
      </c>
      <c r="D52" s="41" t="s">
        <v>1</v>
      </c>
      <c r="E52" s="42" t="s">
        <v>7</v>
      </c>
      <c r="F52" s="43" t="s">
        <v>4</v>
      </c>
      <c r="G52" s="44" t="s">
        <v>5</v>
      </c>
      <c r="H52" s="42" t="s">
        <v>44</v>
      </c>
      <c r="I52" s="42" t="s">
        <v>48</v>
      </c>
      <c r="J52" s="42" t="s">
        <v>71</v>
      </c>
      <c r="K52" s="42" t="s">
        <v>64</v>
      </c>
      <c r="L52" s="44" t="s">
        <v>9</v>
      </c>
      <c r="M52" s="44" t="s">
        <v>12</v>
      </c>
      <c r="N52" s="45" t="s">
        <v>10</v>
      </c>
    </row>
    <row r="53" spans="1:18" ht="13.5" thickBot="1" x14ac:dyDescent="0.25">
      <c r="A53" s="31">
        <v>1</v>
      </c>
      <c r="B53" s="129" t="s">
        <v>31</v>
      </c>
      <c r="C53" s="130" t="s">
        <v>32</v>
      </c>
      <c r="D53" s="102" t="s">
        <v>65</v>
      </c>
      <c r="E53" s="99" t="s">
        <v>33</v>
      </c>
      <c r="F53" s="131">
        <v>0.53</v>
      </c>
      <c r="G53" s="132">
        <f t="shared" ref="G53" si="11">F53*$G$3</f>
        <v>0.74199999999999999</v>
      </c>
      <c r="H53" s="133">
        <f t="shared" ref="H53" si="12">G53</f>
        <v>0.74199999999999999</v>
      </c>
      <c r="I53" s="134"/>
      <c r="J53" s="134">
        <f>H53</f>
        <v>0.74199999999999999</v>
      </c>
      <c r="K53" s="134"/>
      <c r="L53" s="102">
        <v>1</v>
      </c>
      <c r="M53" s="103">
        <v>7</v>
      </c>
      <c r="N53" s="104"/>
    </row>
    <row r="54" spans="1:18" ht="13.5" thickBot="1" x14ac:dyDescent="0.25">
      <c r="A54" s="32"/>
      <c r="B54" s="23"/>
      <c r="C54" s="24"/>
      <c r="D54" s="24"/>
      <c r="E54" s="24"/>
      <c r="F54" s="135"/>
      <c r="G54" s="136"/>
      <c r="H54" s="88">
        <f>SUM(H53:H53)</f>
        <v>0.74199999999999999</v>
      </c>
      <c r="I54" s="88">
        <f>SUM(I53:I53)</f>
        <v>0</v>
      </c>
      <c r="J54" s="137">
        <f>J53</f>
        <v>0.74199999999999999</v>
      </c>
      <c r="K54" s="88"/>
      <c r="L54" s="24"/>
      <c r="M54" s="24"/>
      <c r="N54" s="25"/>
    </row>
    <row r="55" spans="1:18" s="26" customFormat="1" x14ac:dyDescent="0.2">
      <c r="A55" s="33"/>
      <c r="F55" s="33"/>
      <c r="G55" s="57"/>
      <c r="H55" s="92"/>
      <c r="I55" s="92"/>
      <c r="J55" s="92"/>
      <c r="K55" s="92"/>
    </row>
    <row r="56" spans="1:18" s="26" customFormat="1" ht="13.5" thickBot="1" x14ac:dyDescent="0.25">
      <c r="A56" s="33"/>
      <c r="F56" s="33"/>
      <c r="G56" s="57"/>
      <c r="H56" s="92"/>
      <c r="I56" s="92"/>
      <c r="J56" s="92"/>
      <c r="K56" s="92"/>
    </row>
    <row r="57" spans="1:18" s="28" customFormat="1" ht="64.5" thickBot="1" x14ac:dyDescent="0.25">
      <c r="A57" s="38" t="s">
        <v>14</v>
      </c>
      <c r="B57" s="138" t="s">
        <v>72</v>
      </c>
      <c r="C57" s="139" t="s">
        <v>3</v>
      </c>
      <c r="D57" s="41" t="s">
        <v>1</v>
      </c>
      <c r="E57" s="42" t="s">
        <v>7</v>
      </c>
      <c r="F57" s="43" t="s">
        <v>4</v>
      </c>
      <c r="G57" s="44" t="s">
        <v>5</v>
      </c>
      <c r="H57" s="42" t="s">
        <v>44</v>
      </c>
      <c r="I57" s="42" t="s">
        <v>48</v>
      </c>
      <c r="J57" s="42" t="s">
        <v>71</v>
      </c>
      <c r="K57" s="42" t="s">
        <v>64</v>
      </c>
      <c r="L57" s="44" t="s">
        <v>9</v>
      </c>
      <c r="M57" s="44" t="s">
        <v>12</v>
      </c>
      <c r="N57" s="45" t="s">
        <v>10</v>
      </c>
    </row>
    <row r="58" spans="1:18" ht="38.25" x14ac:dyDescent="0.2">
      <c r="A58" s="20">
        <v>1</v>
      </c>
      <c r="B58" s="140" t="s">
        <v>74</v>
      </c>
      <c r="C58" s="141" t="s">
        <v>58</v>
      </c>
      <c r="D58" s="56" t="s">
        <v>57</v>
      </c>
      <c r="E58" s="96" t="s">
        <v>33</v>
      </c>
      <c r="F58" s="142">
        <v>2.58</v>
      </c>
      <c r="G58" s="73">
        <f t="shared" ref="G58:G62" si="13">F58*$G$3</f>
        <v>3.6119999999999997</v>
      </c>
      <c r="H58" s="73">
        <f>G58</f>
        <v>3.6119999999999997</v>
      </c>
      <c r="I58" s="73"/>
      <c r="J58" s="92">
        <f>H58</f>
        <v>3.6119999999999997</v>
      </c>
      <c r="K58" s="143"/>
      <c r="L58" s="96">
        <v>4</v>
      </c>
      <c r="M58" s="96"/>
      <c r="N58" s="144">
        <v>5</v>
      </c>
      <c r="R58" s="26"/>
    </row>
    <row r="59" spans="1:18" ht="38.25" x14ac:dyDescent="0.2">
      <c r="A59" s="20">
        <v>2</v>
      </c>
      <c r="B59" s="145" t="s">
        <v>56</v>
      </c>
      <c r="C59" s="144" t="s">
        <v>73</v>
      </c>
      <c r="D59" s="146" t="s">
        <v>60</v>
      </c>
      <c r="E59" s="26" t="s">
        <v>33</v>
      </c>
      <c r="F59" s="147">
        <v>6.93</v>
      </c>
      <c r="G59" s="72">
        <f t="shared" si="13"/>
        <v>9.7019999999999982</v>
      </c>
      <c r="H59" s="72">
        <f t="shared" ref="H59:H62" si="14">G59</f>
        <v>9.7019999999999982</v>
      </c>
      <c r="I59" s="72"/>
      <c r="J59" s="148">
        <f>H59</f>
        <v>9.7019999999999982</v>
      </c>
      <c r="K59" s="149"/>
      <c r="L59" s="74">
        <v>4</v>
      </c>
      <c r="M59" s="74"/>
      <c r="N59" s="75">
        <v>5</v>
      </c>
    </row>
    <row r="60" spans="1:18" x14ac:dyDescent="0.2">
      <c r="A60" s="20">
        <v>3</v>
      </c>
      <c r="B60" s="145" t="s">
        <v>74</v>
      </c>
      <c r="C60" s="144" t="s">
        <v>58</v>
      </c>
      <c r="D60" s="146" t="s">
        <v>61</v>
      </c>
      <c r="E60" s="74" t="s">
        <v>33</v>
      </c>
      <c r="F60" s="147">
        <v>9.94</v>
      </c>
      <c r="G60" s="72">
        <f t="shared" si="13"/>
        <v>13.915999999999999</v>
      </c>
      <c r="H60" s="72">
        <f t="shared" si="14"/>
        <v>13.915999999999999</v>
      </c>
      <c r="I60" s="72"/>
      <c r="J60" s="148">
        <f t="shared" ref="J60:J62" si="15">H60</f>
        <v>13.915999999999999</v>
      </c>
      <c r="K60" s="149"/>
      <c r="L60" s="74">
        <v>4</v>
      </c>
      <c r="M60" s="74"/>
      <c r="N60" s="75">
        <v>5</v>
      </c>
    </row>
    <row r="61" spans="1:18" x14ac:dyDescent="0.2">
      <c r="A61" s="20">
        <v>4</v>
      </c>
      <c r="B61" s="145" t="s">
        <v>74</v>
      </c>
      <c r="C61" s="144" t="s">
        <v>58</v>
      </c>
      <c r="D61" s="146" t="s">
        <v>62</v>
      </c>
      <c r="E61" s="74" t="s">
        <v>33</v>
      </c>
      <c r="F61" s="150">
        <v>8.23</v>
      </c>
      <c r="G61" s="72">
        <f t="shared" si="13"/>
        <v>11.522</v>
      </c>
      <c r="H61" s="72">
        <f t="shared" si="14"/>
        <v>11.522</v>
      </c>
      <c r="I61" s="72"/>
      <c r="J61" s="148">
        <f t="shared" si="15"/>
        <v>11.522</v>
      </c>
      <c r="K61" s="149"/>
      <c r="L61" s="74">
        <v>4</v>
      </c>
      <c r="M61" s="74"/>
      <c r="N61" s="75">
        <v>5</v>
      </c>
    </row>
    <row r="62" spans="1:18" ht="26.25" thickBot="1" x14ac:dyDescent="0.25">
      <c r="A62" s="20">
        <v>5</v>
      </c>
      <c r="B62" s="151" t="s">
        <v>74</v>
      </c>
      <c r="C62" s="152" t="s">
        <v>58</v>
      </c>
      <c r="D62" s="153" t="s">
        <v>63</v>
      </c>
      <c r="E62" s="154" t="s">
        <v>33</v>
      </c>
      <c r="F62" s="155">
        <v>4.4400000000000004</v>
      </c>
      <c r="G62" s="81">
        <f t="shared" si="13"/>
        <v>6.2160000000000002</v>
      </c>
      <c r="H62" s="81">
        <f t="shared" si="14"/>
        <v>6.2160000000000002</v>
      </c>
      <c r="I62" s="81"/>
      <c r="J62" s="148">
        <f t="shared" si="15"/>
        <v>6.2160000000000002</v>
      </c>
      <c r="K62" s="156"/>
      <c r="L62" s="84">
        <v>4</v>
      </c>
      <c r="M62" s="84"/>
      <c r="N62" s="85">
        <v>5</v>
      </c>
    </row>
    <row r="63" spans="1:18" ht="13.5" thickBot="1" x14ac:dyDescent="0.25">
      <c r="A63" s="32"/>
      <c r="B63" s="23"/>
      <c r="C63" s="24"/>
      <c r="D63" s="24"/>
      <c r="E63" s="24"/>
      <c r="F63" s="135"/>
      <c r="G63" s="136"/>
      <c r="H63" s="88">
        <f t="shared" ref="H63:I63" si="16">SUM(H58:H62)</f>
        <v>44.967999999999996</v>
      </c>
      <c r="I63" s="88">
        <f t="shared" si="16"/>
        <v>0</v>
      </c>
      <c r="J63" s="137">
        <f>SUM(J58:J62)</f>
        <v>44.967999999999996</v>
      </c>
      <c r="K63" s="88"/>
      <c r="L63" s="24"/>
      <c r="M63" s="24"/>
      <c r="N63" s="25"/>
    </row>
    <row r="64" spans="1:18" x14ac:dyDescent="0.2">
      <c r="B64" s="26"/>
      <c r="C64" s="26"/>
      <c r="D64" s="26"/>
      <c r="E64" s="26"/>
      <c r="F64" s="33"/>
      <c r="G64" s="57"/>
      <c r="H64" s="157"/>
      <c r="I64" s="157"/>
      <c r="J64" s="157"/>
      <c r="K64" s="157"/>
      <c r="L64" s="26"/>
      <c r="M64" s="26"/>
      <c r="N64" s="26"/>
    </row>
    <row r="65" spans="2:14" x14ac:dyDescent="0.2">
      <c r="B65" s="26"/>
      <c r="C65" s="26"/>
      <c r="D65" s="26"/>
      <c r="E65" s="26"/>
      <c r="F65" s="33"/>
      <c r="G65" s="57"/>
      <c r="H65" s="157"/>
      <c r="I65" s="157" t="s">
        <v>42</v>
      </c>
      <c r="J65" s="158">
        <f>J63+J54+I49+I39+I21+J21</f>
        <v>90.3123152</v>
      </c>
      <c r="K65" s="157"/>
      <c r="L65" s="26"/>
      <c r="M65" s="26"/>
      <c r="N65" s="26"/>
    </row>
    <row r="67" spans="2:14" ht="38.25" x14ac:dyDescent="0.2">
      <c r="H67" s="159" t="s">
        <v>44</v>
      </c>
      <c r="I67" s="159" t="s">
        <v>48</v>
      </c>
      <c r="J67" s="159" t="s">
        <v>71</v>
      </c>
    </row>
    <row r="68" spans="2:14" x14ac:dyDescent="0.2">
      <c r="G68" s="160" t="s">
        <v>42</v>
      </c>
      <c r="H68" s="161">
        <f>H63+H54+H49+H39+H21</f>
        <v>116.49369199999998</v>
      </c>
      <c r="I68" s="161">
        <f t="shared" ref="I68" si="17">I63+I54+I49+I39+I21</f>
        <v>39.2720652</v>
      </c>
      <c r="J68" s="161">
        <f>J63+J54+J49+J39+J21</f>
        <v>51.040249999999993</v>
      </c>
    </row>
  </sheetData>
  <autoFilter ref="B4:N54"/>
  <mergeCells count="5">
    <mergeCell ref="B25:B38"/>
    <mergeCell ref="B43:B48"/>
    <mergeCell ref="B9:B20"/>
    <mergeCell ref="D9:D20"/>
    <mergeCell ref="D25:D38"/>
  </mergeCells>
  <pageMargins left="0" right="0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בוצע 2021</vt:lpstr>
      <vt:lpstr>צפי 2022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Henkin Oleg</dc:creator>
  <cp:lastModifiedBy>Schwartz Mella</cp:lastModifiedBy>
  <cp:lastPrinted>2022-03-17T07:30:18Z</cp:lastPrinted>
  <dcterms:created xsi:type="dcterms:W3CDTF">2022-03-08T08:23:19Z</dcterms:created>
  <dcterms:modified xsi:type="dcterms:W3CDTF">2022-03-29T14:36:59Z</dcterms:modified>
</cp:coreProperties>
</file>