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68" i="1" l="1"/>
  <c r="AV68" i="1"/>
  <c r="AT68" i="1"/>
  <c r="AQ68" i="1"/>
  <c r="AP68" i="1"/>
  <c r="AO68" i="1"/>
  <c r="AN68" i="1"/>
  <c r="AM68" i="1"/>
  <c r="AK68" i="1"/>
  <c r="AJ68" i="1"/>
  <c r="AI68" i="1"/>
  <c r="AE68" i="1"/>
  <c r="AD68" i="1"/>
  <c r="AC68" i="1"/>
  <c r="AB68" i="1"/>
  <c r="AA68" i="1"/>
  <c r="Z68" i="1"/>
  <c r="X68" i="1"/>
  <c r="W68" i="1"/>
  <c r="U68" i="1"/>
  <c r="T68" i="1"/>
  <c r="S68" i="1"/>
  <c r="R68" i="1"/>
  <c r="Q68" i="1"/>
  <c r="P68" i="1"/>
  <c r="O68" i="1"/>
  <c r="N68" i="1"/>
  <c r="L68" i="1"/>
  <c r="K68" i="1"/>
  <c r="J68" i="1"/>
  <c r="I68" i="1"/>
  <c r="F68" i="1"/>
  <c r="E68" i="1"/>
  <c r="D68" i="1"/>
  <c r="C68" i="1"/>
  <c r="AV67" i="1"/>
  <c r="AS67" i="1"/>
  <c r="AR67" i="1"/>
  <c r="AL67" i="1"/>
  <c r="AL68" i="1" s="1"/>
  <c r="AJ67" i="1"/>
  <c r="AH67" i="1"/>
  <c r="AH68" i="1" s="1"/>
  <c r="AG67" i="1"/>
  <c r="AF67" i="1"/>
  <c r="AF68" i="1" s="1"/>
  <c r="Y67" i="1"/>
  <c r="Y68" i="1" s="1"/>
  <c r="V67" i="1"/>
  <c r="R67" i="1"/>
  <c r="M67" i="1"/>
  <c r="M68" i="1" s="1"/>
  <c r="H67" i="1"/>
  <c r="G67" i="1"/>
  <c r="AY67" i="1" s="1"/>
  <c r="AY66" i="1"/>
  <c r="AY65" i="1"/>
  <c r="AY64" i="1"/>
  <c r="AY63" i="1"/>
  <c r="AY62" i="1"/>
  <c r="AY61" i="1"/>
  <c r="AY60" i="1"/>
  <c r="AY59" i="1"/>
  <c r="AX58" i="1"/>
  <c r="AX68" i="1" s="1"/>
  <c r="AV58" i="1"/>
  <c r="AU58" i="1"/>
  <c r="AU68" i="1" s="1"/>
  <c r="AS58" i="1"/>
  <c r="AS68" i="1" s="1"/>
  <c r="AR58" i="1"/>
  <c r="AL58" i="1"/>
  <c r="AG58" i="1"/>
  <c r="AG68" i="1" s="1"/>
  <c r="AF58" i="1"/>
  <c r="V58" i="1"/>
  <c r="P58" i="1"/>
  <c r="H58" i="1"/>
  <c r="H68" i="1" s="1"/>
  <c r="G58" i="1"/>
  <c r="AY58" i="1" s="1"/>
  <c r="AY57" i="1"/>
  <c r="AY56" i="1"/>
  <c r="AY55" i="1"/>
  <c r="AY54" i="1"/>
  <c r="AV53" i="1"/>
  <c r="AR53" i="1"/>
  <c r="AR68" i="1" s="1"/>
  <c r="AL53" i="1"/>
  <c r="V53" i="1"/>
  <c r="V68" i="1" s="1"/>
  <c r="H53" i="1"/>
  <c r="G53" i="1"/>
  <c r="G68" i="1" s="1"/>
  <c r="AY52" i="1"/>
  <c r="AY51" i="1"/>
  <c r="AY68" i="1" l="1"/>
  <c r="AY53" i="1"/>
  <c r="AX45" i="1" l="1"/>
  <c r="AV45" i="1"/>
  <c r="AT45" i="1"/>
  <c r="AS45" i="1"/>
  <c r="AR45" i="1"/>
  <c r="AQ45" i="1"/>
  <c r="AP45" i="1"/>
  <c r="AO45" i="1"/>
  <c r="AN45" i="1"/>
  <c r="AL45" i="1"/>
  <c r="AK45" i="1"/>
  <c r="AI45" i="1"/>
  <c r="AH45" i="1"/>
  <c r="AG45" i="1"/>
  <c r="AE45" i="1"/>
  <c r="AD45" i="1"/>
  <c r="AC45" i="1"/>
  <c r="AB45" i="1"/>
  <c r="AA45" i="1"/>
  <c r="Z45" i="1"/>
  <c r="Y45" i="1"/>
  <c r="X45" i="1"/>
  <c r="W45" i="1"/>
  <c r="T45" i="1"/>
  <c r="S45" i="1"/>
  <c r="R45" i="1"/>
  <c r="Q45" i="1"/>
  <c r="P45" i="1"/>
  <c r="O45" i="1"/>
  <c r="N45" i="1"/>
  <c r="M45" i="1"/>
  <c r="L45" i="1"/>
  <c r="K45" i="1"/>
  <c r="J45" i="1"/>
  <c r="I45" i="1"/>
  <c r="F45" i="1"/>
  <c r="E45" i="1"/>
  <c r="D45" i="1"/>
  <c r="C45" i="1"/>
  <c r="AY44" i="1"/>
  <c r="AW44" i="1"/>
  <c r="AU44" i="1"/>
  <c r="AU45" i="1" s="1"/>
  <c r="AS44" i="1"/>
  <c r="AM44" i="1"/>
  <c r="AJ44" i="1"/>
  <c r="AF44" i="1"/>
  <c r="V44" i="1"/>
  <c r="U44" i="1"/>
  <c r="U45" i="1" s="1"/>
  <c r="H44" i="1"/>
  <c r="G44" i="1"/>
  <c r="AZ44" i="1" s="1"/>
  <c r="AZ43" i="1"/>
  <c r="AZ42" i="1"/>
  <c r="AZ41" i="1"/>
  <c r="AZ40" i="1"/>
  <c r="AZ39" i="1"/>
  <c r="AZ38" i="1"/>
  <c r="AZ37" i="1"/>
  <c r="AZ36" i="1"/>
  <c r="AY35" i="1"/>
  <c r="AY45" i="1" s="1"/>
  <c r="AW35" i="1"/>
  <c r="AM35" i="1"/>
  <c r="AM45" i="1" s="1"/>
  <c r="AJ35" i="1"/>
  <c r="AJ45" i="1" s="1"/>
  <c r="AF35" i="1"/>
  <c r="H35" i="1"/>
  <c r="G35" i="1"/>
  <c r="AZ35" i="1" s="1"/>
  <c r="AZ34" i="1"/>
  <c r="AZ33" i="1"/>
  <c r="AZ32" i="1"/>
  <c r="AZ31" i="1"/>
  <c r="AW30" i="1"/>
  <c r="AW45" i="1" s="1"/>
  <c r="AM30" i="1"/>
  <c r="AF30" i="1"/>
  <c r="AF45" i="1" s="1"/>
  <c r="V30" i="1"/>
  <c r="V45" i="1" s="1"/>
  <c r="H30" i="1"/>
  <c r="H45" i="1" s="1"/>
  <c r="G30" i="1"/>
  <c r="AZ30" i="1" s="1"/>
  <c r="AZ29" i="1"/>
  <c r="AZ28" i="1"/>
  <c r="AZ45" i="1" l="1"/>
  <c r="G45" i="1"/>
  <c r="AY22" i="1" l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Z8" i="1"/>
  <c r="AZ7" i="1"/>
  <c r="AZ6" i="1"/>
  <c r="AZ5" i="1"/>
  <c r="AZ22" i="1" s="1"/>
</calcChain>
</file>

<file path=xl/sharedStrings.xml><?xml version="1.0" encoding="utf-8"?>
<sst xmlns="http://schemas.openxmlformats.org/spreadsheetml/2006/main" count="203" uniqueCount="68">
  <si>
    <t>בית משפט/מחוז</t>
  </si>
  <si>
    <t>אוזבקית</t>
  </si>
  <si>
    <t>אוקראינית</t>
  </si>
  <si>
    <t>אזרית</t>
  </si>
  <si>
    <t>איטלקית</t>
  </si>
  <si>
    <t>אמהרית</t>
  </si>
  <si>
    <t>אנגלית</t>
  </si>
  <si>
    <t>אקאית</t>
  </si>
  <si>
    <t>אריתראית</t>
  </si>
  <si>
    <t>ארמנית</t>
  </si>
  <si>
    <t>בוכרית</t>
  </si>
  <si>
    <t>בולגרית</t>
  </si>
  <si>
    <t>גרוזינית</t>
  </si>
  <si>
    <t>גרמנית</t>
  </si>
  <si>
    <t>הונגרית</t>
  </si>
  <si>
    <t>הולנדית</t>
  </si>
  <si>
    <t>הינדית</t>
  </si>
  <si>
    <t>ויאטנמית</t>
  </si>
  <si>
    <t>טגלוי</t>
  </si>
  <si>
    <t>טורקית</t>
  </si>
  <si>
    <t>טיגרית</t>
  </si>
  <si>
    <t>טריפוליטאית</t>
  </si>
  <si>
    <t>יוונית</t>
  </si>
  <si>
    <t>יידיש</t>
  </si>
  <si>
    <t>מולדובית</t>
  </si>
  <si>
    <t>מיזו</t>
  </si>
  <si>
    <t>מנדרינית</t>
  </si>
  <si>
    <t>מרוקאית</t>
  </si>
  <si>
    <t>נפאלית</t>
  </si>
  <si>
    <t>סודנית</t>
  </si>
  <si>
    <t>סימנים עברית</t>
  </si>
  <si>
    <t>סימנים ערבית</t>
  </si>
  <si>
    <t>סינהילית</t>
  </si>
  <si>
    <t>סינית</t>
  </si>
  <si>
    <t>ספרדית</t>
  </si>
  <si>
    <t>סרבית</t>
  </si>
  <si>
    <t>סרלנקית</t>
  </si>
  <si>
    <t>ערבית</t>
  </si>
  <si>
    <t>פולנית</t>
  </si>
  <si>
    <t>פורטוגזית</t>
  </si>
  <si>
    <t>פיליפינית</t>
  </si>
  <si>
    <t>פלמית</t>
  </si>
  <si>
    <t>פרסית</t>
  </si>
  <si>
    <t>צרפתית</t>
  </si>
  <si>
    <t>קווקזית</t>
  </si>
  <si>
    <t>קוקית</t>
  </si>
  <si>
    <t>רומנית</t>
  </si>
  <si>
    <t>רוסית</t>
  </si>
  <si>
    <t>שבדית</t>
  </si>
  <si>
    <t>תאית</t>
  </si>
  <si>
    <t>עבודה באר שבע</t>
  </si>
  <si>
    <t>עבודה חיפה</t>
  </si>
  <si>
    <t>עבודה ירושלים</t>
  </si>
  <si>
    <t>עבודה נצרת</t>
  </si>
  <si>
    <t>עבודה תל אביב</t>
  </si>
  <si>
    <t>מחוזי באר שבע</t>
  </si>
  <si>
    <t>מחוזי חיפה</t>
  </si>
  <si>
    <t>מחוזי ירושלים</t>
  </si>
  <si>
    <t>מחוזי מרכז</t>
  </si>
  <si>
    <t>מחוזי נצרת</t>
  </si>
  <si>
    <t>מחוזי תל אביב</t>
  </si>
  <si>
    <t>מחוז מרכז</t>
  </si>
  <si>
    <t>מחוז דרום</t>
  </si>
  <si>
    <t>מחוז צפון</t>
  </si>
  <si>
    <t>מחוז תל אביב</t>
  </si>
  <si>
    <t>מחוז חיפה</t>
  </si>
  <si>
    <t>מחוז ירושלים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</si>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</sst>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-* #,##0_-;\-* #,##0_-;_-* &quot;-&quot;??_-;_-@_-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0" borderId="1" xfId="0" applyFill="1" applyBorder="1"/>
    <xf numFmtId="0" fontId="0" fillId="0" borderId="0" xfId="0" applyFill="1"/>
    <xf numFmtId="0" fontId="2" fillId="0" borderId="1" xfId="0" applyFont="1" applyBorder="1"/>
    <xf numFmtId="0" fontId="0" fillId="0" borderId="1" xfId="0" applyBorder="1"/>
    <xf numFmtId="0" fontId="0" fillId="3" borderId="0" xfId="0" applyFill="1"/>
    <xf numFmtId="0" fontId="2" fillId="2" borderId="1" xfId="0" applyFont="1" applyFill="1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Z68"/>
  <sheetViews>
    <sheetView rightToLeft="1" tabSelected="1" topLeftCell="A23" workbookViewId="0">
      <selection activeCell="B48" sqref="B48"/>
    </sheetView>
  </sheetViews>
  <sheetFormatPr defaultRowHeight="14.25" x14ac:dyDescent="0.2"/>
  <sheetData>
    <row r="2" spans="2:52" x14ac:dyDescent="0.2">
      <c r="B2">
        <v>2024</v>
      </c>
    </row>
    <row r="4" spans="2:52" x14ac:dyDescent="0.2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2"/>
    </row>
    <row r="5" spans="2:52" x14ac:dyDescent="0.2">
      <c r="B5" s="3" t="s">
        <v>50</v>
      </c>
      <c r="C5" s="3">
        <v>2</v>
      </c>
      <c r="D5" s="3">
        <v>1</v>
      </c>
      <c r="E5" s="3"/>
      <c r="F5" s="3"/>
      <c r="G5" s="3">
        <v>1295</v>
      </c>
      <c r="H5" s="3">
        <v>85</v>
      </c>
      <c r="I5" s="3"/>
      <c r="J5" s="3"/>
      <c r="K5" s="3"/>
      <c r="L5" s="3">
        <v>1</v>
      </c>
      <c r="M5" s="3"/>
      <c r="N5" s="3">
        <v>17</v>
      </c>
      <c r="O5" s="3"/>
      <c r="P5" s="3">
        <v>1</v>
      </c>
      <c r="Q5" s="3"/>
      <c r="R5" s="3">
        <v>11</v>
      </c>
      <c r="S5" s="3">
        <v>13</v>
      </c>
      <c r="T5" s="3">
        <v>14</v>
      </c>
      <c r="U5" s="3">
        <v>6</v>
      </c>
      <c r="V5" s="3">
        <v>69</v>
      </c>
      <c r="W5" s="3"/>
      <c r="X5" s="3"/>
      <c r="Y5" s="3"/>
      <c r="Z5" s="3">
        <v>2</v>
      </c>
      <c r="AA5" s="3"/>
      <c r="AB5" s="3">
        <v>30</v>
      </c>
      <c r="AC5" s="3"/>
      <c r="AD5" s="3"/>
      <c r="AE5" s="3">
        <v>1</v>
      </c>
      <c r="AF5" s="3">
        <v>21</v>
      </c>
      <c r="AG5" s="3">
        <v>56</v>
      </c>
      <c r="AH5" s="3"/>
      <c r="AI5" s="3"/>
      <c r="AJ5" s="3">
        <v>31</v>
      </c>
      <c r="AK5" s="3"/>
      <c r="AL5" s="3"/>
      <c r="AM5" s="3">
        <v>3613</v>
      </c>
      <c r="AN5" s="3">
        <v>1</v>
      </c>
      <c r="AO5" s="3">
        <v>8</v>
      </c>
      <c r="AP5" s="3"/>
      <c r="AQ5" s="3"/>
      <c r="AR5" s="3">
        <v>8</v>
      </c>
      <c r="AS5" s="3">
        <v>48</v>
      </c>
      <c r="AT5" s="3"/>
      <c r="AU5" s="3">
        <v>4</v>
      </c>
      <c r="AV5" s="3">
        <v>11</v>
      </c>
      <c r="AW5" s="3">
        <v>1637</v>
      </c>
      <c r="AX5" s="3"/>
      <c r="AY5" s="3">
        <v>152</v>
      </c>
      <c r="AZ5" s="4">
        <f t="shared" ref="AZ5:AZ21" si="0">SUM(C5:AY5)</f>
        <v>7138</v>
      </c>
    </row>
    <row r="6" spans="2:52" x14ac:dyDescent="0.2">
      <c r="B6" s="3" t="s">
        <v>51</v>
      </c>
      <c r="C6" s="3"/>
      <c r="D6" s="3"/>
      <c r="E6" s="3"/>
      <c r="F6" s="3"/>
      <c r="G6" s="3">
        <v>6</v>
      </c>
      <c r="H6" s="3">
        <v>15</v>
      </c>
      <c r="I6" s="3"/>
      <c r="J6" s="3"/>
      <c r="K6" s="3"/>
      <c r="L6" s="3"/>
      <c r="M6" s="3"/>
      <c r="N6" s="3">
        <v>2</v>
      </c>
      <c r="O6" s="3"/>
      <c r="P6" s="3"/>
      <c r="Q6" s="3"/>
      <c r="R6" s="3"/>
      <c r="S6" s="3"/>
      <c r="T6" s="3"/>
      <c r="U6" s="3">
        <v>3</v>
      </c>
      <c r="V6" s="3">
        <v>17</v>
      </c>
      <c r="W6" s="3"/>
      <c r="X6" s="3"/>
      <c r="Y6" s="3"/>
      <c r="Z6" s="3"/>
      <c r="AA6" s="3"/>
      <c r="AB6" s="3"/>
      <c r="AC6" s="3"/>
      <c r="AD6" s="3">
        <v>1</v>
      </c>
      <c r="AE6" s="3"/>
      <c r="AF6" s="3"/>
      <c r="AG6" s="3"/>
      <c r="AH6" s="3">
        <v>1</v>
      </c>
      <c r="AI6" s="3">
        <v>1</v>
      </c>
      <c r="AJ6" s="3"/>
      <c r="AK6" s="3">
        <v>1</v>
      </c>
      <c r="AL6" s="3"/>
      <c r="AM6" s="3">
        <v>206</v>
      </c>
      <c r="AN6" s="3"/>
      <c r="AO6" s="3"/>
      <c r="AP6" s="3"/>
      <c r="AQ6" s="3"/>
      <c r="AR6" s="3"/>
      <c r="AS6" s="3">
        <v>3</v>
      </c>
      <c r="AT6" s="3"/>
      <c r="AU6" s="3"/>
      <c r="AV6" s="3">
        <v>1</v>
      </c>
      <c r="AW6" s="3">
        <v>70</v>
      </c>
      <c r="AX6" s="3"/>
      <c r="AY6" s="3">
        <v>4</v>
      </c>
      <c r="AZ6" s="4">
        <f t="shared" si="0"/>
        <v>331</v>
      </c>
    </row>
    <row r="7" spans="2:52" x14ac:dyDescent="0.2">
      <c r="B7" s="1" t="s">
        <v>52</v>
      </c>
      <c r="C7" s="1"/>
      <c r="D7" s="1"/>
      <c r="E7" s="1"/>
      <c r="F7" s="1"/>
      <c r="G7" s="1">
        <v>4</v>
      </c>
      <c r="H7" s="1">
        <v>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>
        <v>21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>
        <v>1</v>
      </c>
      <c r="AH7" s="1">
        <v>1</v>
      </c>
      <c r="AI7" s="1"/>
      <c r="AJ7" s="1">
        <v>3</v>
      </c>
      <c r="AK7" s="1"/>
      <c r="AL7" s="1"/>
      <c r="AM7" s="1">
        <v>219</v>
      </c>
      <c r="AN7" s="1"/>
      <c r="AO7" s="1"/>
      <c r="AP7" s="1"/>
      <c r="AQ7" s="1"/>
      <c r="AR7" s="1"/>
      <c r="AS7" s="1"/>
      <c r="AT7" s="1"/>
      <c r="AU7" s="1"/>
      <c r="AV7" s="1"/>
      <c r="AW7" s="1">
        <v>9</v>
      </c>
      <c r="AX7" s="1"/>
      <c r="AY7" s="1"/>
      <c r="AZ7" s="2">
        <f t="shared" si="0"/>
        <v>270</v>
      </c>
    </row>
    <row r="8" spans="2:52" x14ac:dyDescent="0.2">
      <c r="B8" s="3" t="s">
        <v>53</v>
      </c>
      <c r="C8" s="3"/>
      <c r="D8" s="3"/>
      <c r="E8" s="3"/>
      <c r="F8" s="3"/>
      <c r="G8" s="3">
        <v>2</v>
      </c>
      <c r="H8" s="3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3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>
        <v>65</v>
      </c>
      <c r="AN8" s="3"/>
      <c r="AO8" s="3"/>
      <c r="AP8" s="3"/>
      <c r="AQ8" s="3"/>
      <c r="AR8" s="3"/>
      <c r="AS8" s="3"/>
      <c r="AT8" s="3"/>
      <c r="AU8" s="3"/>
      <c r="AV8" s="3"/>
      <c r="AW8" s="3">
        <v>11</v>
      </c>
      <c r="AX8" s="3"/>
      <c r="AY8" s="3">
        <v>4</v>
      </c>
      <c r="AZ8" s="4">
        <f t="shared" si="0"/>
        <v>88</v>
      </c>
    </row>
    <row r="9" spans="2:52" x14ac:dyDescent="0.2">
      <c r="B9" s="3" t="s">
        <v>54</v>
      </c>
      <c r="C9" s="3">
        <v>1</v>
      </c>
      <c r="D9" s="3">
        <v>2</v>
      </c>
      <c r="E9" s="3"/>
      <c r="F9" s="3"/>
      <c r="G9" s="3">
        <v>26</v>
      </c>
      <c r="H9" s="3">
        <v>111</v>
      </c>
      <c r="I9" s="3"/>
      <c r="J9" s="3"/>
      <c r="K9" s="3"/>
      <c r="L9" s="3"/>
      <c r="M9" s="3">
        <v>1</v>
      </c>
      <c r="N9" s="3">
        <v>25</v>
      </c>
      <c r="O9" s="3"/>
      <c r="P9" s="3"/>
      <c r="Q9" s="3"/>
      <c r="R9" s="3"/>
      <c r="S9" s="3"/>
      <c r="T9" s="3"/>
      <c r="U9" s="3">
        <v>10</v>
      </c>
      <c r="V9" s="3">
        <v>337</v>
      </c>
      <c r="W9" s="3"/>
      <c r="X9" s="3"/>
      <c r="Y9" s="3"/>
      <c r="Z9" s="3">
        <v>2</v>
      </c>
      <c r="AA9" s="3"/>
      <c r="AB9" s="3">
        <v>1</v>
      </c>
      <c r="AC9" s="3"/>
      <c r="AD9" s="3">
        <v>2</v>
      </c>
      <c r="AE9" s="3"/>
      <c r="AF9" s="3">
        <v>3</v>
      </c>
      <c r="AG9" s="3">
        <v>3</v>
      </c>
      <c r="AH9" s="3"/>
      <c r="AI9" s="3">
        <v>2</v>
      </c>
      <c r="AJ9" s="3">
        <v>8</v>
      </c>
      <c r="AK9" s="3"/>
      <c r="AL9" s="3"/>
      <c r="AM9" s="3">
        <v>457</v>
      </c>
      <c r="AN9" s="3"/>
      <c r="AO9" s="3">
        <v>1</v>
      </c>
      <c r="AP9" s="3">
        <v>3</v>
      </c>
      <c r="AQ9" s="3"/>
      <c r="AR9" s="3"/>
      <c r="AS9" s="3">
        <v>7</v>
      </c>
      <c r="AT9" s="3"/>
      <c r="AU9" s="3"/>
      <c r="AV9" s="3">
        <v>12</v>
      </c>
      <c r="AW9" s="3">
        <v>235</v>
      </c>
      <c r="AX9" s="3"/>
      <c r="AY9" s="3">
        <v>15</v>
      </c>
      <c r="AZ9" s="4">
        <f t="shared" si="0"/>
        <v>1264</v>
      </c>
    </row>
    <row r="10" spans="2:52" x14ac:dyDescent="0.2">
      <c r="B10" s="3" t="s">
        <v>55</v>
      </c>
      <c r="C10" s="3"/>
      <c r="D10" s="3"/>
      <c r="E10" s="3"/>
      <c r="F10" s="3"/>
      <c r="G10" s="3">
        <v>28</v>
      </c>
      <c r="H10" s="3"/>
      <c r="I10" s="3"/>
      <c r="J10" s="3"/>
      <c r="K10" s="3"/>
      <c r="L10" s="3"/>
      <c r="M10" s="3"/>
      <c r="N10" s="3">
        <v>6</v>
      </c>
      <c r="O10" s="3"/>
      <c r="P10" s="3"/>
      <c r="Q10" s="3"/>
      <c r="R10" s="3"/>
      <c r="S10" s="3">
        <v>13</v>
      </c>
      <c r="T10" s="3"/>
      <c r="U10" s="3"/>
      <c r="V10" s="3">
        <v>12</v>
      </c>
      <c r="W10" s="3"/>
      <c r="X10" s="3"/>
      <c r="Y10" s="3"/>
      <c r="Z10" s="3"/>
      <c r="AA10" s="3">
        <v>8</v>
      </c>
      <c r="AB10" s="3"/>
      <c r="AC10" s="3"/>
      <c r="AD10" s="3"/>
      <c r="AE10" s="3"/>
      <c r="AF10" s="3">
        <v>2</v>
      </c>
      <c r="AG10" s="3">
        <v>10</v>
      </c>
      <c r="AH10" s="3"/>
      <c r="AI10" s="3"/>
      <c r="AJ10" s="3">
        <v>3</v>
      </c>
      <c r="AK10" s="3"/>
      <c r="AL10" s="3"/>
      <c r="AM10" s="3">
        <v>2859</v>
      </c>
      <c r="AN10" s="3"/>
      <c r="AO10" s="3">
        <v>1</v>
      </c>
      <c r="AP10" s="3"/>
      <c r="AQ10" s="3"/>
      <c r="AR10" s="3">
        <v>4</v>
      </c>
      <c r="AS10" s="3">
        <v>13</v>
      </c>
      <c r="AT10" s="3"/>
      <c r="AU10" s="3"/>
      <c r="AV10" s="3">
        <v>13</v>
      </c>
      <c r="AW10" s="3">
        <v>136</v>
      </c>
      <c r="AX10" s="3"/>
      <c r="AY10" s="3">
        <v>2</v>
      </c>
      <c r="AZ10" s="4">
        <f t="shared" si="0"/>
        <v>3110</v>
      </c>
    </row>
    <row r="11" spans="2:52" x14ac:dyDescent="0.2">
      <c r="B11" s="3" t="s">
        <v>56</v>
      </c>
      <c r="C11" s="3"/>
      <c r="D11" s="3"/>
      <c r="E11" s="3"/>
      <c r="F11" s="3"/>
      <c r="G11" s="3">
        <v>27</v>
      </c>
      <c r="H11" s="3">
        <v>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</v>
      </c>
      <c r="W11" s="3"/>
      <c r="X11" s="3"/>
      <c r="Y11" s="3"/>
      <c r="Z11" s="3"/>
      <c r="AA11" s="3"/>
      <c r="AB11" s="3"/>
      <c r="AC11" s="3"/>
      <c r="AD11" s="3"/>
      <c r="AE11" s="3"/>
      <c r="AF11" s="3">
        <v>1</v>
      </c>
      <c r="AG11" s="3"/>
      <c r="AH11" s="3"/>
      <c r="AI11" s="3"/>
      <c r="AJ11" s="3">
        <v>1</v>
      </c>
      <c r="AK11" s="3"/>
      <c r="AL11" s="3"/>
      <c r="AM11" s="3">
        <v>648</v>
      </c>
      <c r="AN11" s="3"/>
      <c r="AO11" s="3"/>
      <c r="AP11" s="3"/>
      <c r="AQ11" s="3"/>
      <c r="AR11" s="3"/>
      <c r="AS11" s="3">
        <v>7</v>
      </c>
      <c r="AT11" s="3"/>
      <c r="AU11" s="3"/>
      <c r="AV11" s="3"/>
      <c r="AW11" s="3">
        <v>85</v>
      </c>
      <c r="AX11" s="3"/>
      <c r="AY11" s="3">
        <v>1</v>
      </c>
      <c r="AZ11" s="4">
        <f t="shared" si="0"/>
        <v>778</v>
      </c>
    </row>
    <row r="12" spans="2:52" x14ac:dyDescent="0.2">
      <c r="B12" s="1" t="s">
        <v>57</v>
      </c>
      <c r="C12" s="1"/>
      <c r="D12" s="1"/>
      <c r="E12" s="1"/>
      <c r="F12" s="1"/>
      <c r="G12" s="1">
        <v>19</v>
      </c>
      <c r="H12" s="1">
        <v>20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>
        <v>1</v>
      </c>
      <c r="V12" s="1">
        <v>4</v>
      </c>
      <c r="W12" s="1"/>
      <c r="X12" s="1"/>
      <c r="Y12" s="1"/>
      <c r="Z12" s="1"/>
      <c r="AA12" s="1"/>
      <c r="AB12" s="1"/>
      <c r="AC12" s="1"/>
      <c r="AD12" s="1"/>
      <c r="AE12" s="1"/>
      <c r="AF12" s="1">
        <v>3</v>
      </c>
      <c r="AG12" s="1">
        <v>1</v>
      </c>
      <c r="AH12" s="1">
        <v>6</v>
      </c>
      <c r="AI12" s="1">
        <v>3</v>
      </c>
      <c r="AJ12" s="1">
        <v>12</v>
      </c>
      <c r="AK12" s="1"/>
      <c r="AL12" s="1"/>
      <c r="AM12" s="1">
        <v>3874</v>
      </c>
      <c r="AN12" s="1">
        <v>4</v>
      </c>
      <c r="AO12" s="1">
        <v>5</v>
      </c>
      <c r="AP12" s="1"/>
      <c r="AQ12" s="1"/>
      <c r="AR12" s="1">
        <v>1</v>
      </c>
      <c r="AS12" s="1">
        <v>1</v>
      </c>
      <c r="AT12" s="1"/>
      <c r="AU12" s="1"/>
      <c r="AV12" s="1"/>
      <c r="AW12" s="1">
        <v>15</v>
      </c>
      <c r="AX12" s="1"/>
      <c r="AY12" s="1">
        <v>2</v>
      </c>
      <c r="AZ12" s="2">
        <f t="shared" si="0"/>
        <v>3971</v>
      </c>
    </row>
    <row r="13" spans="2:52" x14ac:dyDescent="0.2">
      <c r="B13" s="3" t="s">
        <v>58</v>
      </c>
      <c r="C13" s="3"/>
      <c r="D13" s="3"/>
      <c r="E13" s="3">
        <v>3</v>
      </c>
      <c r="F13" s="3"/>
      <c r="G13" s="3">
        <v>21</v>
      </c>
      <c r="H13" s="3">
        <v>15</v>
      </c>
      <c r="I13" s="3"/>
      <c r="J13" s="3"/>
      <c r="K13" s="3"/>
      <c r="L13" s="3"/>
      <c r="M13" s="3"/>
      <c r="N13" s="3">
        <v>11</v>
      </c>
      <c r="O13" s="3"/>
      <c r="P13" s="3"/>
      <c r="Q13" s="3"/>
      <c r="R13" s="3"/>
      <c r="S13" s="3"/>
      <c r="T13" s="3"/>
      <c r="U13" s="3"/>
      <c r="V13" s="3">
        <v>40</v>
      </c>
      <c r="W13" s="3"/>
      <c r="X13" s="3"/>
      <c r="Y13" s="3"/>
      <c r="Z13" s="3"/>
      <c r="AA13" s="3"/>
      <c r="AB13" s="3">
        <v>4</v>
      </c>
      <c r="AC13" s="3"/>
      <c r="AD13" s="3"/>
      <c r="AE13" s="3"/>
      <c r="AF13" s="3">
        <v>9</v>
      </c>
      <c r="AG13" s="3">
        <v>1</v>
      </c>
      <c r="AH13" s="3"/>
      <c r="AI13" s="3"/>
      <c r="AJ13" s="3"/>
      <c r="AK13" s="3"/>
      <c r="AL13" s="3"/>
      <c r="AM13" s="3">
        <v>210</v>
      </c>
      <c r="AN13" s="3"/>
      <c r="AO13" s="3">
        <v>5</v>
      </c>
      <c r="AP13" s="3"/>
      <c r="AQ13" s="3"/>
      <c r="AR13" s="3"/>
      <c r="AS13" s="3">
        <v>2</v>
      </c>
      <c r="AT13" s="3"/>
      <c r="AU13" s="3"/>
      <c r="AV13" s="3"/>
      <c r="AW13" s="3">
        <v>75</v>
      </c>
      <c r="AX13" s="3"/>
      <c r="AY13" s="3">
        <v>50</v>
      </c>
      <c r="AZ13" s="4">
        <f t="shared" si="0"/>
        <v>446</v>
      </c>
    </row>
    <row r="14" spans="2:52" x14ac:dyDescent="0.2">
      <c r="B14" s="3" t="s">
        <v>59</v>
      </c>
      <c r="C14" s="3"/>
      <c r="D14" s="3"/>
      <c r="E14" s="3"/>
      <c r="F14" s="3"/>
      <c r="G14" s="3">
        <v>2</v>
      </c>
      <c r="H14" s="3">
        <v>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</v>
      </c>
      <c r="AB14" s="3"/>
      <c r="AC14" s="3"/>
      <c r="AD14" s="3"/>
      <c r="AE14" s="3"/>
      <c r="AF14" s="3">
        <v>6</v>
      </c>
      <c r="AG14" s="3"/>
      <c r="AH14" s="3"/>
      <c r="AI14" s="3"/>
      <c r="AJ14" s="3"/>
      <c r="AK14" s="3"/>
      <c r="AL14" s="3"/>
      <c r="AM14" s="3">
        <v>249</v>
      </c>
      <c r="AN14" s="3"/>
      <c r="AO14" s="3"/>
      <c r="AP14" s="3"/>
      <c r="AQ14" s="3"/>
      <c r="AR14" s="3"/>
      <c r="AS14" s="3"/>
      <c r="AT14" s="3"/>
      <c r="AU14" s="3">
        <v>4</v>
      </c>
      <c r="AV14" s="3"/>
      <c r="AW14" s="3">
        <v>11</v>
      </c>
      <c r="AX14" s="3"/>
      <c r="AY14" s="3"/>
      <c r="AZ14" s="4">
        <f t="shared" si="0"/>
        <v>277</v>
      </c>
    </row>
    <row r="15" spans="2:52" x14ac:dyDescent="0.2">
      <c r="B15" s="3" t="s">
        <v>60</v>
      </c>
      <c r="C15" s="3"/>
      <c r="D15" s="3"/>
      <c r="E15" s="3">
        <v>5</v>
      </c>
      <c r="F15" s="3"/>
      <c r="G15" s="3">
        <v>4</v>
      </c>
      <c r="H15" s="3">
        <v>40</v>
      </c>
      <c r="I15" s="3"/>
      <c r="J15" s="3"/>
      <c r="K15" s="3"/>
      <c r="L15" s="3"/>
      <c r="M15" s="3"/>
      <c r="N15" s="3">
        <v>3</v>
      </c>
      <c r="O15" s="3"/>
      <c r="P15" s="3"/>
      <c r="Q15" s="3"/>
      <c r="R15" s="3">
        <v>1</v>
      </c>
      <c r="S15" s="3"/>
      <c r="T15" s="3">
        <v>4</v>
      </c>
      <c r="U15" s="3"/>
      <c r="V15" s="3">
        <v>137</v>
      </c>
      <c r="W15" s="3"/>
      <c r="X15" s="3"/>
      <c r="Y15" s="3"/>
      <c r="Z15" s="3"/>
      <c r="AA15" s="3"/>
      <c r="AB15" s="3"/>
      <c r="AC15" s="3"/>
      <c r="AD15" s="3"/>
      <c r="AE15" s="3"/>
      <c r="AF15" s="3">
        <v>1</v>
      </c>
      <c r="AG15" s="3"/>
      <c r="AH15" s="3">
        <v>1</v>
      </c>
      <c r="AI15" s="3">
        <v>13</v>
      </c>
      <c r="AJ15" s="3">
        <v>7</v>
      </c>
      <c r="AK15" s="3"/>
      <c r="AL15" s="3"/>
      <c r="AM15" s="3">
        <v>182</v>
      </c>
      <c r="AN15" s="3"/>
      <c r="AO15" s="3"/>
      <c r="AP15" s="3"/>
      <c r="AQ15" s="3"/>
      <c r="AR15" s="3"/>
      <c r="AS15" s="3">
        <v>1</v>
      </c>
      <c r="AT15" s="3"/>
      <c r="AU15" s="3"/>
      <c r="AV15" s="3">
        <v>3</v>
      </c>
      <c r="AW15" s="3">
        <v>134</v>
      </c>
      <c r="AX15" s="3"/>
      <c r="AY15" s="3"/>
      <c r="AZ15" s="4">
        <f t="shared" si="0"/>
        <v>536</v>
      </c>
    </row>
    <row r="16" spans="2:52" x14ac:dyDescent="0.2">
      <c r="B16" s="3" t="s">
        <v>61</v>
      </c>
      <c r="C16" s="3"/>
      <c r="D16" s="3"/>
      <c r="E16" s="3"/>
      <c r="F16" s="3"/>
      <c r="G16" s="3">
        <v>1</v>
      </c>
      <c r="H16" s="3">
        <v>23</v>
      </c>
      <c r="I16" s="3"/>
      <c r="J16" s="3"/>
      <c r="K16" s="3"/>
      <c r="L16" s="3"/>
      <c r="M16" s="3"/>
      <c r="N16" s="3">
        <v>6</v>
      </c>
      <c r="O16" s="3"/>
      <c r="P16" s="3"/>
      <c r="Q16" s="3"/>
      <c r="R16" s="3"/>
      <c r="S16" s="3"/>
      <c r="T16" s="3"/>
      <c r="U16" s="3">
        <v>1</v>
      </c>
      <c r="V16" s="3">
        <v>51</v>
      </c>
      <c r="W16" s="3"/>
      <c r="X16" s="3"/>
      <c r="Y16" s="3"/>
      <c r="Z16" s="3"/>
      <c r="AA16" s="3"/>
      <c r="AB16" s="3"/>
      <c r="AC16" s="3"/>
      <c r="AD16" s="3"/>
      <c r="AE16" s="3">
        <v>1</v>
      </c>
      <c r="AF16" s="3">
        <v>2</v>
      </c>
      <c r="AG16" s="3">
        <v>4</v>
      </c>
      <c r="AH16" s="3"/>
      <c r="AI16" s="3"/>
      <c r="AJ16" s="3">
        <v>2</v>
      </c>
      <c r="AK16" s="3"/>
      <c r="AL16" s="3"/>
      <c r="AM16" s="3">
        <v>183</v>
      </c>
      <c r="AN16" s="3"/>
      <c r="AO16" s="3"/>
      <c r="AP16" s="3"/>
      <c r="AQ16" s="3"/>
      <c r="AR16" s="3"/>
      <c r="AS16" s="3">
        <v>1</v>
      </c>
      <c r="AT16" s="3"/>
      <c r="AU16" s="3"/>
      <c r="AV16" s="3">
        <v>7</v>
      </c>
      <c r="AW16" s="3">
        <v>63</v>
      </c>
      <c r="AX16" s="3"/>
      <c r="AY16" s="3">
        <v>36</v>
      </c>
      <c r="AZ16" s="4">
        <f t="shared" si="0"/>
        <v>381</v>
      </c>
    </row>
    <row r="17" spans="2:52" x14ac:dyDescent="0.2">
      <c r="B17" s="3" t="s">
        <v>62</v>
      </c>
      <c r="C17" s="3">
        <v>3</v>
      </c>
      <c r="D17" s="3">
        <v>3</v>
      </c>
      <c r="E17" s="3">
        <v>5</v>
      </c>
      <c r="F17" s="3"/>
      <c r="G17" s="3">
        <v>198</v>
      </c>
      <c r="H17" s="3">
        <v>113</v>
      </c>
      <c r="I17" s="3"/>
      <c r="J17" s="3"/>
      <c r="K17" s="3"/>
      <c r="L17" s="3"/>
      <c r="M17" s="3"/>
      <c r="N17" s="3">
        <v>49</v>
      </c>
      <c r="O17" s="3"/>
      <c r="P17" s="3"/>
      <c r="Q17" s="3"/>
      <c r="R17" s="3">
        <v>10</v>
      </c>
      <c r="S17" s="3"/>
      <c r="T17" s="3">
        <v>15</v>
      </c>
      <c r="U17" s="3">
        <v>28</v>
      </c>
      <c r="V17" s="3">
        <v>166</v>
      </c>
      <c r="W17" s="3"/>
      <c r="X17" s="3">
        <v>2</v>
      </c>
      <c r="Y17" s="3"/>
      <c r="Z17" s="3">
        <v>2</v>
      </c>
      <c r="AA17" s="3"/>
      <c r="AB17" s="3">
        <v>27</v>
      </c>
      <c r="AC17" s="3"/>
      <c r="AD17" s="3"/>
      <c r="AE17" s="3"/>
      <c r="AF17" s="3">
        <v>57</v>
      </c>
      <c r="AG17" s="3">
        <v>32</v>
      </c>
      <c r="AH17" s="3">
        <v>6</v>
      </c>
      <c r="AI17" s="3"/>
      <c r="AJ17" s="3">
        <v>35</v>
      </c>
      <c r="AK17" s="3"/>
      <c r="AL17" s="3"/>
      <c r="AM17" s="3">
        <v>2867</v>
      </c>
      <c r="AN17" s="3"/>
      <c r="AO17" s="3">
        <v>9</v>
      </c>
      <c r="AP17" s="3"/>
      <c r="AQ17" s="3"/>
      <c r="AR17" s="3">
        <v>1</v>
      </c>
      <c r="AS17" s="3">
        <v>121</v>
      </c>
      <c r="AT17" s="3"/>
      <c r="AU17" s="3"/>
      <c r="AV17" s="3">
        <v>50</v>
      </c>
      <c r="AW17" s="3">
        <v>809</v>
      </c>
      <c r="AX17" s="3"/>
      <c r="AY17" s="3">
        <v>33</v>
      </c>
      <c r="AZ17" s="4">
        <f t="shared" si="0"/>
        <v>4641</v>
      </c>
    </row>
    <row r="18" spans="2:52" x14ac:dyDescent="0.2">
      <c r="B18" s="3" t="s">
        <v>63</v>
      </c>
      <c r="C18" s="3"/>
      <c r="D18" s="3">
        <v>1</v>
      </c>
      <c r="E18" s="3"/>
      <c r="F18" s="3"/>
      <c r="G18" s="3">
        <v>68</v>
      </c>
      <c r="H18" s="3">
        <v>10</v>
      </c>
      <c r="I18" s="3"/>
      <c r="J18" s="3"/>
      <c r="K18" s="3"/>
      <c r="L18" s="3"/>
      <c r="M18" s="3"/>
      <c r="N18" s="3"/>
      <c r="O18" s="3"/>
      <c r="P18" s="3"/>
      <c r="Q18" s="3"/>
      <c r="R18" s="3">
        <v>1</v>
      </c>
      <c r="S18" s="3"/>
      <c r="T18" s="3"/>
      <c r="U18" s="3"/>
      <c r="V18" s="3">
        <v>9</v>
      </c>
      <c r="W18" s="3"/>
      <c r="X18" s="3"/>
      <c r="Y18" s="3"/>
      <c r="Z18" s="3"/>
      <c r="AA18" s="3">
        <v>7</v>
      </c>
      <c r="AB18" s="3"/>
      <c r="AC18" s="3"/>
      <c r="AD18" s="3"/>
      <c r="AE18" s="3"/>
      <c r="AF18" s="3">
        <v>9</v>
      </c>
      <c r="AG18" s="3">
        <v>13</v>
      </c>
      <c r="AH18" s="3"/>
      <c r="AI18" s="3"/>
      <c r="AJ18" s="3">
        <v>4</v>
      </c>
      <c r="AK18" s="3"/>
      <c r="AL18" s="3"/>
      <c r="AM18" s="3">
        <v>569</v>
      </c>
      <c r="AN18" s="3"/>
      <c r="AO18" s="3"/>
      <c r="AP18" s="3"/>
      <c r="AQ18" s="3"/>
      <c r="AR18" s="3"/>
      <c r="AS18" s="3">
        <v>1</v>
      </c>
      <c r="AT18" s="3"/>
      <c r="AU18" s="3">
        <v>23</v>
      </c>
      <c r="AV18" s="3">
        <v>1</v>
      </c>
      <c r="AW18" s="3">
        <v>106</v>
      </c>
      <c r="AX18" s="3"/>
      <c r="AY18" s="3">
        <v>21</v>
      </c>
      <c r="AZ18" s="4">
        <f t="shared" si="0"/>
        <v>843</v>
      </c>
    </row>
    <row r="19" spans="2:52" x14ac:dyDescent="0.2">
      <c r="B19" s="3" t="s">
        <v>64</v>
      </c>
      <c r="C19" s="3">
        <v>6</v>
      </c>
      <c r="D19" s="3">
        <v>12</v>
      </c>
      <c r="E19" s="3">
        <v>8</v>
      </c>
      <c r="F19" s="3">
        <v>7</v>
      </c>
      <c r="G19" s="3">
        <v>99</v>
      </c>
      <c r="H19" s="3">
        <v>167</v>
      </c>
      <c r="I19" s="3"/>
      <c r="J19" s="3"/>
      <c r="K19" s="3"/>
      <c r="L19" s="3">
        <v>4</v>
      </c>
      <c r="M19" s="3">
        <v>3</v>
      </c>
      <c r="N19" s="3">
        <v>53</v>
      </c>
      <c r="O19" s="3"/>
      <c r="P19" s="3">
        <v>1</v>
      </c>
      <c r="Q19" s="3"/>
      <c r="R19" s="3">
        <v>14</v>
      </c>
      <c r="S19" s="3"/>
      <c r="T19" s="3">
        <v>4</v>
      </c>
      <c r="U19" s="3">
        <v>44</v>
      </c>
      <c r="V19" s="3">
        <v>500</v>
      </c>
      <c r="W19" s="3"/>
      <c r="X19" s="3"/>
      <c r="Y19" s="3"/>
      <c r="Z19" s="3">
        <v>6</v>
      </c>
      <c r="AA19" s="3"/>
      <c r="AB19" s="3">
        <v>9</v>
      </c>
      <c r="AC19" s="3"/>
      <c r="AD19" s="3">
        <v>1</v>
      </c>
      <c r="AE19" s="3"/>
      <c r="AF19" s="3">
        <v>26</v>
      </c>
      <c r="AG19" s="3">
        <v>6</v>
      </c>
      <c r="AH19" s="3">
        <v>7</v>
      </c>
      <c r="AI19" s="3">
        <v>63</v>
      </c>
      <c r="AJ19" s="3">
        <v>37</v>
      </c>
      <c r="AK19" s="3"/>
      <c r="AL19" s="3"/>
      <c r="AM19" s="3">
        <v>3566</v>
      </c>
      <c r="AN19" s="3">
        <v>1</v>
      </c>
      <c r="AO19" s="3">
        <v>2</v>
      </c>
      <c r="AP19" s="3">
        <v>10</v>
      </c>
      <c r="AQ19" s="3"/>
      <c r="AR19" s="3">
        <v>2</v>
      </c>
      <c r="AS19" s="3">
        <v>68</v>
      </c>
      <c r="AT19" s="3">
        <v>2</v>
      </c>
      <c r="AU19" s="3"/>
      <c r="AV19" s="3">
        <v>34</v>
      </c>
      <c r="AW19" s="3">
        <v>740</v>
      </c>
      <c r="AX19" s="3"/>
      <c r="AY19" s="3">
        <v>4</v>
      </c>
      <c r="AZ19" s="4">
        <f t="shared" si="0"/>
        <v>5506</v>
      </c>
    </row>
    <row r="20" spans="2:52" x14ac:dyDescent="0.2">
      <c r="B20" s="3" t="s">
        <v>65</v>
      </c>
      <c r="C20" s="3">
        <v>1</v>
      </c>
      <c r="D20" s="3"/>
      <c r="E20" s="3"/>
      <c r="F20" s="3"/>
      <c r="G20" s="3">
        <v>75</v>
      </c>
      <c r="H20" s="3">
        <v>26</v>
      </c>
      <c r="I20" s="3"/>
      <c r="J20" s="3"/>
      <c r="K20" s="3"/>
      <c r="L20" s="3"/>
      <c r="M20" s="3"/>
      <c r="N20" s="3">
        <v>2</v>
      </c>
      <c r="O20" s="3">
        <v>1</v>
      </c>
      <c r="P20" s="3">
        <v>2</v>
      </c>
      <c r="Q20" s="3"/>
      <c r="R20" s="3"/>
      <c r="S20" s="3"/>
      <c r="T20" s="3"/>
      <c r="U20" s="3">
        <v>9</v>
      </c>
      <c r="V20" s="3">
        <v>10</v>
      </c>
      <c r="W20" s="3"/>
      <c r="X20" s="3"/>
      <c r="Y20" s="3"/>
      <c r="Z20" s="3"/>
      <c r="AA20" s="3"/>
      <c r="AB20" s="3"/>
      <c r="AC20" s="3"/>
      <c r="AD20" s="3"/>
      <c r="AE20" s="3"/>
      <c r="AF20" s="3">
        <v>15</v>
      </c>
      <c r="AG20" s="3">
        <v>25</v>
      </c>
      <c r="AH20" s="3">
        <v>2</v>
      </c>
      <c r="AI20" s="3">
        <v>8</v>
      </c>
      <c r="AJ20" s="3">
        <v>13</v>
      </c>
      <c r="AK20" s="3"/>
      <c r="AL20" s="3"/>
      <c r="AM20" s="3">
        <v>733</v>
      </c>
      <c r="AN20" s="3">
        <v>1</v>
      </c>
      <c r="AO20" s="3"/>
      <c r="AP20" s="3"/>
      <c r="AQ20" s="3"/>
      <c r="AR20" s="3"/>
      <c r="AS20" s="3">
        <v>6</v>
      </c>
      <c r="AT20" s="3">
        <v>1</v>
      </c>
      <c r="AU20" s="3">
        <v>4</v>
      </c>
      <c r="AV20" s="3">
        <v>3</v>
      </c>
      <c r="AW20" s="3">
        <v>280</v>
      </c>
      <c r="AX20" s="3"/>
      <c r="AY20" s="3">
        <v>8</v>
      </c>
      <c r="AZ20" s="4">
        <f t="shared" si="0"/>
        <v>1225</v>
      </c>
    </row>
    <row r="21" spans="2:52" x14ac:dyDescent="0.2">
      <c r="B21" s="1" t="s">
        <v>66</v>
      </c>
      <c r="C21" s="1"/>
      <c r="D21" s="1">
        <v>6</v>
      </c>
      <c r="E21" s="1"/>
      <c r="F21" s="1"/>
      <c r="G21" s="1">
        <v>44</v>
      </c>
      <c r="H21" s="1">
        <v>147</v>
      </c>
      <c r="I21" s="1"/>
      <c r="J21" s="1"/>
      <c r="K21" s="1"/>
      <c r="L21" s="1"/>
      <c r="M21" s="1"/>
      <c r="N21" s="1"/>
      <c r="O21" s="1">
        <v>1</v>
      </c>
      <c r="P21" s="1"/>
      <c r="Q21" s="1"/>
      <c r="R21" s="1">
        <v>12</v>
      </c>
      <c r="S21" s="1"/>
      <c r="T21" s="1"/>
      <c r="U21" s="1">
        <v>4</v>
      </c>
      <c r="V21" s="1">
        <v>10</v>
      </c>
      <c r="W21" s="1"/>
      <c r="X21" s="1"/>
      <c r="Y21" s="1">
        <v>3</v>
      </c>
      <c r="Z21" s="1">
        <v>3</v>
      </c>
      <c r="AA21" s="1"/>
      <c r="AB21" s="1"/>
      <c r="AC21" s="1"/>
      <c r="AD21" s="1"/>
      <c r="AE21" s="1"/>
      <c r="AF21" s="1">
        <v>2</v>
      </c>
      <c r="AG21" s="1">
        <v>10</v>
      </c>
      <c r="AH21" s="1">
        <v>3</v>
      </c>
      <c r="AI21" s="1">
        <v>2</v>
      </c>
      <c r="AJ21" s="1">
        <v>16</v>
      </c>
      <c r="AK21" s="1"/>
      <c r="AL21" s="1"/>
      <c r="AM21" s="1">
        <v>14900</v>
      </c>
      <c r="AN21" s="1"/>
      <c r="AO21" s="1"/>
      <c r="AP21" s="1"/>
      <c r="AQ21" s="1"/>
      <c r="AR21" s="1"/>
      <c r="AS21" s="1">
        <v>31</v>
      </c>
      <c r="AT21" s="1"/>
      <c r="AU21" s="1"/>
      <c r="AV21" s="1"/>
      <c r="AW21" s="1">
        <v>183</v>
      </c>
      <c r="AX21" s="1"/>
      <c r="AY21" s="1"/>
      <c r="AZ21" s="2">
        <f t="shared" si="0"/>
        <v>15377</v>
      </c>
    </row>
    <row r="22" spans="2:52" ht="15" x14ac:dyDescent="0.25">
      <c r="B22" s="5" t="s">
        <v>67</v>
      </c>
      <c r="C22" s="6">
        <f t="shared" ref="C22:AY22" si="1">SUM(C5:C21)</f>
        <v>13</v>
      </c>
      <c r="D22" s="6">
        <f t="shared" si="1"/>
        <v>25</v>
      </c>
      <c r="E22" s="6">
        <f t="shared" si="1"/>
        <v>21</v>
      </c>
      <c r="F22" s="6">
        <f t="shared" si="1"/>
        <v>7</v>
      </c>
      <c r="G22" s="6">
        <f t="shared" si="1"/>
        <v>1919</v>
      </c>
      <c r="H22" s="6">
        <f t="shared" si="1"/>
        <v>797</v>
      </c>
      <c r="I22" s="6">
        <f t="shared" si="1"/>
        <v>0</v>
      </c>
      <c r="J22" s="6">
        <f t="shared" si="1"/>
        <v>0</v>
      </c>
      <c r="K22" s="6">
        <f t="shared" si="1"/>
        <v>0</v>
      </c>
      <c r="L22" s="6">
        <f t="shared" si="1"/>
        <v>5</v>
      </c>
      <c r="M22" s="6">
        <f t="shared" si="1"/>
        <v>4</v>
      </c>
      <c r="N22" s="6">
        <f t="shared" si="1"/>
        <v>174</v>
      </c>
      <c r="O22" s="6">
        <f t="shared" si="1"/>
        <v>2</v>
      </c>
      <c r="P22" s="6">
        <f t="shared" si="1"/>
        <v>4</v>
      </c>
      <c r="Q22" s="6">
        <f t="shared" si="1"/>
        <v>0</v>
      </c>
      <c r="R22" s="6">
        <f t="shared" si="1"/>
        <v>49</v>
      </c>
      <c r="S22" s="6">
        <f t="shared" si="1"/>
        <v>26</v>
      </c>
      <c r="T22" s="6">
        <f t="shared" si="1"/>
        <v>37</v>
      </c>
      <c r="U22" s="6">
        <f t="shared" si="1"/>
        <v>106</v>
      </c>
      <c r="V22" s="6">
        <f t="shared" si="1"/>
        <v>1387</v>
      </c>
      <c r="W22" s="6">
        <f t="shared" si="1"/>
        <v>0</v>
      </c>
      <c r="X22" s="6">
        <f t="shared" si="1"/>
        <v>2</v>
      </c>
      <c r="Y22" s="6">
        <f t="shared" si="1"/>
        <v>3</v>
      </c>
      <c r="Z22" s="6">
        <f t="shared" si="1"/>
        <v>15</v>
      </c>
      <c r="AA22" s="6">
        <f t="shared" si="1"/>
        <v>17</v>
      </c>
      <c r="AB22" s="6">
        <f t="shared" si="1"/>
        <v>71</v>
      </c>
      <c r="AC22" s="6">
        <f t="shared" si="1"/>
        <v>0</v>
      </c>
      <c r="AD22" s="6">
        <f t="shared" si="1"/>
        <v>4</v>
      </c>
      <c r="AE22" s="6">
        <f t="shared" si="1"/>
        <v>2</v>
      </c>
      <c r="AF22" s="6">
        <f t="shared" si="1"/>
        <v>157</v>
      </c>
      <c r="AG22" s="6">
        <f t="shared" si="1"/>
        <v>162</v>
      </c>
      <c r="AH22" s="6">
        <f t="shared" si="1"/>
        <v>27</v>
      </c>
      <c r="AI22" s="6">
        <f t="shared" si="1"/>
        <v>92</v>
      </c>
      <c r="AJ22" s="6">
        <f t="shared" si="1"/>
        <v>172</v>
      </c>
      <c r="AK22" s="6">
        <f t="shared" si="1"/>
        <v>1</v>
      </c>
      <c r="AL22" s="6">
        <f t="shared" si="1"/>
        <v>0</v>
      </c>
      <c r="AM22" s="6">
        <f t="shared" si="1"/>
        <v>35400</v>
      </c>
      <c r="AN22" s="6">
        <f t="shared" si="1"/>
        <v>7</v>
      </c>
      <c r="AO22" s="6">
        <f t="shared" si="1"/>
        <v>31</v>
      </c>
      <c r="AP22" s="6">
        <f t="shared" si="1"/>
        <v>13</v>
      </c>
      <c r="AQ22" s="6">
        <f t="shared" si="1"/>
        <v>0</v>
      </c>
      <c r="AR22" s="6">
        <f t="shared" si="1"/>
        <v>16</v>
      </c>
      <c r="AS22" s="6">
        <f t="shared" si="1"/>
        <v>310</v>
      </c>
      <c r="AT22" s="6">
        <f t="shared" si="1"/>
        <v>3</v>
      </c>
      <c r="AU22" s="6">
        <f t="shared" si="1"/>
        <v>35</v>
      </c>
      <c r="AV22" s="6">
        <f t="shared" si="1"/>
        <v>135</v>
      </c>
      <c r="AW22" s="6">
        <f t="shared" si="1"/>
        <v>4599</v>
      </c>
      <c r="AX22" s="6">
        <f t="shared" si="1"/>
        <v>0</v>
      </c>
      <c r="AY22" s="6">
        <f t="shared" si="1"/>
        <v>332</v>
      </c>
      <c r="AZ22" s="7">
        <f>SUM(AZ5:AZ21)</f>
        <v>46182</v>
      </c>
    </row>
    <row r="25" spans="2:52" x14ac:dyDescent="0.2">
      <c r="B25">
        <v>2023</v>
      </c>
    </row>
    <row r="27" spans="2:52" x14ac:dyDescent="0.2"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8</v>
      </c>
      <c r="K27" s="1" t="s">
        <v>9</v>
      </c>
      <c r="L27" s="1" t="s">
        <v>10</v>
      </c>
      <c r="M27" s="1" t="s">
        <v>11</v>
      </c>
      <c r="N27" s="1" t="s">
        <v>12</v>
      </c>
      <c r="O27" s="1" t="s">
        <v>13</v>
      </c>
      <c r="P27" s="1" t="s">
        <v>14</v>
      </c>
      <c r="Q27" s="1" t="s">
        <v>15</v>
      </c>
      <c r="R27" s="1" t="s">
        <v>16</v>
      </c>
      <c r="S27" s="1" t="s">
        <v>17</v>
      </c>
      <c r="T27" s="1" t="s">
        <v>18</v>
      </c>
      <c r="U27" s="1" t="s">
        <v>19</v>
      </c>
      <c r="V27" s="1" t="s">
        <v>20</v>
      </c>
      <c r="W27" s="1" t="s">
        <v>21</v>
      </c>
      <c r="X27" s="1" t="s">
        <v>22</v>
      </c>
      <c r="Y27" s="1" t="s">
        <v>23</v>
      </c>
      <c r="Z27" s="1" t="s">
        <v>24</v>
      </c>
      <c r="AA27" s="1" t="s">
        <v>25</v>
      </c>
      <c r="AB27" s="1" t="s">
        <v>26</v>
      </c>
      <c r="AC27" s="1" t="s">
        <v>27</v>
      </c>
      <c r="AD27" s="1" t="s">
        <v>28</v>
      </c>
      <c r="AE27" s="1" t="s">
        <v>29</v>
      </c>
      <c r="AF27" s="1" t="s">
        <v>30</v>
      </c>
      <c r="AG27" s="1" t="s">
        <v>31</v>
      </c>
      <c r="AH27" s="1" t="s">
        <v>32</v>
      </c>
      <c r="AI27" s="1" t="s">
        <v>33</v>
      </c>
      <c r="AJ27" s="1" t="s">
        <v>34</v>
      </c>
      <c r="AK27" s="1" t="s">
        <v>35</v>
      </c>
      <c r="AL27" s="1" t="s">
        <v>36</v>
      </c>
      <c r="AM27" s="1" t="s">
        <v>37</v>
      </c>
      <c r="AN27" s="1" t="s">
        <v>38</v>
      </c>
      <c r="AO27" s="1" t="s">
        <v>39</v>
      </c>
      <c r="AP27" s="1" t="s">
        <v>40</v>
      </c>
      <c r="AQ27" s="1" t="s">
        <v>41</v>
      </c>
      <c r="AR27" s="1" t="s">
        <v>42</v>
      </c>
      <c r="AS27" s="1" t="s">
        <v>43</v>
      </c>
      <c r="AT27" s="1" t="s">
        <v>44</v>
      </c>
      <c r="AU27" s="1" t="s">
        <v>45</v>
      </c>
      <c r="AV27" s="1" t="s">
        <v>46</v>
      </c>
      <c r="AW27" s="1" t="s">
        <v>47</v>
      </c>
      <c r="AX27" s="1" t="s">
        <v>48</v>
      </c>
      <c r="AY27" s="1" t="s">
        <v>49</v>
      </c>
      <c r="AZ27" s="2"/>
    </row>
    <row r="28" spans="2:52" x14ac:dyDescent="0.2">
      <c r="B28" s="1" t="s">
        <v>50</v>
      </c>
      <c r="C28" s="1"/>
      <c r="D28" s="1"/>
      <c r="E28" s="1"/>
      <c r="F28" s="1"/>
      <c r="G28" s="1">
        <v>4</v>
      </c>
      <c r="H28" s="1">
        <v>22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>
        <v>3</v>
      </c>
      <c r="T28" s="1"/>
      <c r="U28" s="1"/>
      <c r="V28" s="1">
        <v>45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>
        <v>5</v>
      </c>
      <c r="AH28" s="1">
        <v>1</v>
      </c>
      <c r="AI28" s="1"/>
      <c r="AJ28" s="1"/>
      <c r="AK28" s="1"/>
      <c r="AL28" s="1"/>
      <c r="AM28" s="1">
        <v>106</v>
      </c>
      <c r="AN28" s="1"/>
      <c r="AO28" s="1"/>
      <c r="AP28" s="1"/>
      <c r="AQ28" s="1"/>
      <c r="AR28" s="1"/>
      <c r="AS28" s="1"/>
      <c r="AT28" s="1"/>
      <c r="AU28" s="1"/>
      <c r="AV28" s="1">
        <v>1</v>
      </c>
      <c r="AW28" s="1">
        <v>48</v>
      </c>
      <c r="AX28" s="1"/>
      <c r="AY28" s="1">
        <v>95</v>
      </c>
      <c r="AZ28" s="2">
        <f t="shared" ref="AZ28:AZ44" si="2">SUM(C28:AY28)</f>
        <v>330</v>
      </c>
    </row>
    <row r="29" spans="2:52" x14ac:dyDescent="0.2">
      <c r="B29" s="1" t="s">
        <v>51</v>
      </c>
      <c r="C29" s="1"/>
      <c r="D29" s="1">
        <v>1</v>
      </c>
      <c r="E29" s="1"/>
      <c r="F29" s="1"/>
      <c r="G29" s="1">
        <v>4</v>
      </c>
      <c r="H29" s="1">
        <v>8</v>
      </c>
      <c r="I29" s="1"/>
      <c r="J29" s="1"/>
      <c r="K29" s="1"/>
      <c r="L29" s="1"/>
      <c r="M29" s="1"/>
      <c r="N29" s="1">
        <v>4</v>
      </c>
      <c r="O29" s="1"/>
      <c r="P29" s="1"/>
      <c r="Q29" s="1"/>
      <c r="R29" s="1">
        <v>3</v>
      </c>
      <c r="S29" s="1"/>
      <c r="T29" s="1"/>
      <c r="U29" s="1">
        <v>2</v>
      </c>
      <c r="V29" s="1">
        <v>13</v>
      </c>
      <c r="W29" s="1"/>
      <c r="X29" s="1"/>
      <c r="Y29" s="1"/>
      <c r="Z29" s="1"/>
      <c r="AA29" s="1"/>
      <c r="AB29" s="1"/>
      <c r="AC29" s="1"/>
      <c r="AD29" s="1">
        <v>1</v>
      </c>
      <c r="AE29" s="1"/>
      <c r="AF29" s="1"/>
      <c r="AG29" s="1"/>
      <c r="AH29" s="1">
        <v>2</v>
      </c>
      <c r="AI29" s="1">
        <v>2</v>
      </c>
      <c r="AJ29" s="1"/>
      <c r="AK29" s="1"/>
      <c r="AL29" s="1"/>
      <c r="AM29" s="1">
        <v>129</v>
      </c>
      <c r="AN29" s="1"/>
      <c r="AO29" s="1"/>
      <c r="AP29" s="1"/>
      <c r="AQ29" s="1"/>
      <c r="AR29" s="1"/>
      <c r="AS29" s="1">
        <v>2</v>
      </c>
      <c r="AT29" s="1"/>
      <c r="AU29" s="1"/>
      <c r="AV29" s="1">
        <v>2</v>
      </c>
      <c r="AW29" s="1">
        <v>68</v>
      </c>
      <c r="AX29" s="1"/>
      <c r="AY29" s="1">
        <v>17</v>
      </c>
      <c r="AZ29" s="2">
        <f t="shared" si="2"/>
        <v>258</v>
      </c>
    </row>
    <row r="30" spans="2:52" x14ac:dyDescent="0.2">
      <c r="B30" s="1" t="s">
        <v>52</v>
      </c>
      <c r="C30" s="1"/>
      <c r="D30" s="1"/>
      <c r="E30" s="1"/>
      <c r="F30" s="1"/>
      <c r="G30" s="1">
        <f>3+1</f>
        <v>4</v>
      </c>
      <c r="H30" s="1">
        <f>7+7</f>
        <v>14</v>
      </c>
      <c r="I30" s="1"/>
      <c r="J30" s="1"/>
      <c r="K30" s="1"/>
      <c r="L30" s="1"/>
      <c r="M30" s="1"/>
      <c r="N30" s="1"/>
      <c r="O30" s="1"/>
      <c r="P30" s="1"/>
      <c r="Q30" s="1"/>
      <c r="R30" s="1">
        <v>1</v>
      </c>
      <c r="S30" s="1"/>
      <c r="T30" s="1"/>
      <c r="U30" s="1"/>
      <c r="V30" s="1">
        <f>16+4</f>
        <v>20</v>
      </c>
      <c r="W30" s="1"/>
      <c r="X30" s="1"/>
      <c r="Y30" s="1"/>
      <c r="Z30" s="1"/>
      <c r="AA30" s="1"/>
      <c r="AB30" s="1"/>
      <c r="AC30" s="1"/>
      <c r="AD30" s="1"/>
      <c r="AE30" s="1"/>
      <c r="AF30" s="1">
        <f>1+1</f>
        <v>2</v>
      </c>
      <c r="AG30" s="1"/>
      <c r="AH30" s="1">
        <v>1</v>
      </c>
      <c r="AI30" s="1"/>
      <c r="AJ30" s="1"/>
      <c r="AK30" s="1"/>
      <c r="AL30" s="1"/>
      <c r="AM30" s="1">
        <f>127+50</f>
        <v>177</v>
      </c>
      <c r="AN30" s="1"/>
      <c r="AO30" s="1"/>
      <c r="AP30" s="1">
        <v>1</v>
      </c>
      <c r="AQ30" s="1"/>
      <c r="AR30" s="1"/>
      <c r="AS30" s="1">
        <v>2</v>
      </c>
      <c r="AT30" s="1"/>
      <c r="AU30" s="1"/>
      <c r="AV30" s="1"/>
      <c r="AW30" s="1">
        <f>3+1</f>
        <v>4</v>
      </c>
      <c r="AX30" s="1"/>
      <c r="AY30" s="1">
        <v>1</v>
      </c>
      <c r="AZ30" s="2">
        <f t="shared" si="2"/>
        <v>227</v>
      </c>
    </row>
    <row r="31" spans="2:52" x14ac:dyDescent="0.2">
      <c r="B31" s="1" t="s">
        <v>53</v>
      </c>
      <c r="C31" s="1"/>
      <c r="D31" s="1"/>
      <c r="E31" s="1"/>
      <c r="F31" s="1"/>
      <c r="G31" s="1"/>
      <c r="H31" s="1">
        <v>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v>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>
        <v>70</v>
      </c>
      <c r="AN31" s="1"/>
      <c r="AO31" s="1"/>
      <c r="AP31" s="1"/>
      <c r="AQ31" s="1"/>
      <c r="AR31" s="1"/>
      <c r="AS31" s="1"/>
      <c r="AT31" s="1"/>
      <c r="AU31" s="1"/>
      <c r="AV31" s="1"/>
      <c r="AW31" s="1">
        <v>4</v>
      </c>
      <c r="AX31" s="1"/>
      <c r="AY31" s="1">
        <v>11</v>
      </c>
      <c r="AZ31" s="2">
        <f t="shared" si="2"/>
        <v>92</v>
      </c>
    </row>
    <row r="32" spans="2:52" x14ac:dyDescent="0.2">
      <c r="B32" s="1" t="s">
        <v>54</v>
      </c>
      <c r="C32" s="1">
        <v>1</v>
      </c>
      <c r="D32" s="1">
        <v>1</v>
      </c>
      <c r="E32" s="1">
        <v>1</v>
      </c>
      <c r="F32" s="1"/>
      <c r="G32" s="1">
        <v>16</v>
      </c>
      <c r="H32" s="1">
        <v>100</v>
      </c>
      <c r="I32" s="1"/>
      <c r="J32" s="1"/>
      <c r="K32" s="1"/>
      <c r="L32" s="1"/>
      <c r="M32" s="1">
        <v>1</v>
      </c>
      <c r="N32" s="1">
        <v>24</v>
      </c>
      <c r="O32" s="1"/>
      <c r="P32" s="1">
        <v>1</v>
      </c>
      <c r="Q32" s="1"/>
      <c r="R32" s="1">
        <v>1</v>
      </c>
      <c r="S32" s="1"/>
      <c r="T32" s="1"/>
      <c r="U32" s="1">
        <v>8</v>
      </c>
      <c r="V32" s="1">
        <v>291</v>
      </c>
      <c r="W32" s="1"/>
      <c r="X32" s="1"/>
      <c r="Y32" s="1"/>
      <c r="Z32" s="1">
        <v>3</v>
      </c>
      <c r="AA32" s="1"/>
      <c r="AB32" s="1"/>
      <c r="AC32" s="1"/>
      <c r="AD32" s="1"/>
      <c r="AE32" s="1"/>
      <c r="AF32" s="1">
        <v>1</v>
      </c>
      <c r="AG32" s="1"/>
      <c r="AH32" s="1"/>
      <c r="AI32" s="1">
        <v>6</v>
      </c>
      <c r="AJ32" s="1">
        <v>5</v>
      </c>
      <c r="AK32" s="1"/>
      <c r="AL32" s="1"/>
      <c r="AM32" s="1">
        <v>374</v>
      </c>
      <c r="AN32" s="1"/>
      <c r="AO32" s="1"/>
      <c r="AP32" s="1">
        <v>2</v>
      </c>
      <c r="AQ32" s="1"/>
      <c r="AR32" s="1">
        <v>1</v>
      </c>
      <c r="AS32" s="1">
        <v>4</v>
      </c>
      <c r="AT32" s="1"/>
      <c r="AU32" s="1"/>
      <c r="AV32" s="1">
        <v>7</v>
      </c>
      <c r="AW32" s="1">
        <v>235</v>
      </c>
      <c r="AX32" s="1"/>
      <c r="AY32" s="1">
        <v>23</v>
      </c>
      <c r="AZ32" s="2">
        <f t="shared" si="2"/>
        <v>1106</v>
      </c>
    </row>
    <row r="33" spans="2:52" x14ac:dyDescent="0.2">
      <c r="B33" s="1" t="s">
        <v>55</v>
      </c>
      <c r="C33" s="1"/>
      <c r="D33" s="1"/>
      <c r="E33" s="1"/>
      <c r="F33" s="1">
        <v>1</v>
      </c>
      <c r="G33" s="1">
        <v>32</v>
      </c>
      <c r="H33" s="1">
        <v>9</v>
      </c>
      <c r="I33" s="1"/>
      <c r="J33" s="1"/>
      <c r="K33" s="1"/>
      <c r="L33" s="1"/>
      <c r="M33" s="1"/>
      <c r="N33" s="1">
        <v>4</v>
      </c>
      <c r="O33" s="1"/>
      <c r="P33" s="1"/>
      <c r="Q33" s="1"/>
      <c r="R33" s="1"/>
      <c r="S33" s="1"/>
      <c r="T33" s="1"/>
      <c r="U33" s="1"/>
      <c r="V33" s="1">
        <v>23</v>
      </c>
      <c r="W33" s="1"/>
      <c r="X33" s="1"/>
      <c r="Y33" s="1"/>
      <c r="Z33" s="1"/>
      <c r="AA33" s="1"/>
      <c r="AB33" s="1"/>
      <c r="AC33" s="1"/>
      <c r="AD33" s="1"/>
      <c r="AE33" s="1"/>
      <c r="AF33" s="1">
        <v>3</v>
      </c>
      <c r="AG33" s="1">
        <v>1</v>
      </c>
      <c r="AH33" s="1"/>
      <c r="AI33" s="1"/>
      <c r="AJ33" s="1">
        <v>15</v>
      </c>
      <c r="AK33" s="1"/>
      <c r="AL33" s="1"/>
      <c r="AM33" s="1">
        <v>585</v>
      </c>
      <c r="AN33" s="1"/>
      <c r="AO33" s="1"/>
      <c r="AP33" s="1"/>
      <c r="AQ33" s="1"/>
      <c r="AR33" s="1"/>
      <c r="AS33" s="1">
        <v>8</v>
      </c>
      <c r="AT33" s="1"/>
      <c r="AU33" s="1"/>
      <c r="AV33" s="1"/>
      <c r="AW33" s="1">
        <v>103</v>
      </c>
      <c r="AX33" s="1"/>
      <c r="AY33" s="1">
        <v>44</v>
      </c>
      <c r="AZ33" s="2">
        <f t="shared" si="2"/>
        <v>828</v>
      </c>
    </row>
    <row r="34" spans="2:52" x14ac:dyDescent="0.2">
      <c r="B34" s="1" t="s">
        <v>56</v>
      </c>
      <c r="C34" s="1"/>
      <c r="D34" s="1"/>
      <c r="E34" s="1"/>
      <c r="F34" s="1">
        <v>1</v>
      </c>
      <c r="G34" s="1">
        <v>15</v>
      </c>
      <c r="H34" s="1">
        <v>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>
        <v>1</v>
      </c>
      <c r="V34" s="1">
        <v>13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>
        <v>5</v>
      </c>
      <c r="AH34" s="1"/>
      <c r="AI34" s="1"/>
      <c r="AJ34" s="1"/>
      <c r="AK34" s="1"/>
      <c r="AL34" s="1"/>
      <c r="AM34" s="1">
        <v>455</v>
      </c>
      <c r="AN34" s="1"/>
      <c r="AO34" s="1">
        <v>1</v>
      </c>
      <c r="AP34" s="1"/>
      <c r="AQ34" s="1"/>
      <c r="AR34" s="1"/>
      <c r="AS34" s="1">
        <v>5</v>
      </c>
      <c r="AT34" s="1"/>
      <c r="AU34" s="1"/>
      <c r="AV34" s="1">
        <v>1</v>
      </c>
      <c r="AW34" s="1">
        <v>91</v>
      </c>
      <c r="AX34" s="1"/>
      <c r="AY34" s="1">
        <v>11</v>
      </c>
      <c r="AZ34" s="2">
        <f t="shared" si="2"/>
        <v>608</v>
      </c>
    </row>
    <row r="35" spans="2:52" x14ac:dyDescent="0.2">
      <c r="B35" s="1" t="s">
        <v>57</v>
      </c>
      <c r="C35" s="1"/>
      <c r="D35" s="1"/>
      <c r="E35" s="1"/>
      <c r="F35" s="1"/>
      <c r="G35" s="1">
        <f>10+5</f>
        <v>15</v>
      </c>
      <c r="H35" s="1">
        <f>9+14</f>
        <v>23</v>
      </c>
      <c r="I35" s="1"/>
      <c r="J35" s="1"/>
      <c r="K35" s="1"/>
      <c r="L35" s="1"/>
      <c r="M35" s="1"/>
      <c r="N35" s="1"/>
      <c r="O35" s="1"/>
      <c r="P35" s="1"/>
      <c r="Q35" s="1">
        <v>1</v>
      </c>
      <c r="R35" s="1"/>
      <c r="S35" s="1"/>
      <c r="T35" s="1"/>
      <c r="U35" s="1"/>
      <c r="V35" s="1"/>
      <c r="W35" s="1"/>
      <c r="X35" s="1"/>
      <c r="Y35" s="1">
        <v>1</v>
      </c>
      <c r="Z35" s="1"/>
      <c r="AA35" s="1"/>
      <c r="AB35" s="1"/>
      <c r="AC35" s="1"/>
      <c r="AD35" s="1"/>
      <c r="AE35" s="1"/>
      <c r="AF35" s="1">
        <f>5+2</f>
        <v>7</v>
      </c>
      <c r="AG35" s="1">
        <v>2</v>
      </c>
      <c r="AH35" s="1"/>
      <c r="AI35" s="1"/>
      <c r="AJ35" s="1">
        <f>1+4</f>
        <v>5</v>
      </c>
      <c r="AK35" s="1">
        <v>2</v>
      </c>
      <c r="AL35" s="1"/>
      <c r="AM35" s="1">
        <f>2033+1626</f>
        <v>3659</v>
      </c>
      <c r="AN35" s="1"/>
      <c r="AO35" s="1"/>
      <c r="AP35" s="1"/>
      <c r="AQ35" s="1"/>
      <c r="AR35" s="1"/>
      <c r="AS35" s="1">
        <v>5</v>
      </c>
      <c r="AT35" s="1"/>
      <c r="AU35" s="1"/>
      <c r="AV35" s="1"/>
      <c r="AW35" s="1">
        <f>13+5</f>
        <v>18</v>
      </c>
      <c r="AX35" s="1"/>
      <c r="AY35" s="1">
        <f>1+2</f>
        <v>3</v>
      </c>
      <c r="AZ35" s="2">
        <f t="shared" si="2"/>
        <v>3741</v>
      </c>
    </row>
    <row r="36" spans="2:52" x14ac:dyDescent="0.2">
      <c r="B36" s="1" t="s">
        <v>58</v>
      </c>
      <c r="C36" s="1"/>
      <c r="D36" s="1"/>
      <c r="E36" s="1"/>
      <c r="F36" s="1"/>
      <c r="G36" s="1">
        <v>20</v>
      </c>
      <c r="H36" s="1">
        <v>22</v>
      </c>
      <c r="I36" s="1"/>
      <c r="J36" s="1"/>
      <c r="K36" s="1"/>
      <c r="L36" s="1"/>
      <c r="M36" s="1"/>
      <c r="N36" s="1">
        <v>4</v>
      </c>
      <c r="O36" s="1"/>
      <c r="P36" s="1"/>
      <c r="Q36" s="1">
        <v>3</v>
      </c>
      <c r="R36" s="1"/>
      <c r="S36" s="1"/>
      <c r="T36" s="1"/>
      <c r="U36" s="1">
        <v>1</v>
      </c>
      <c r="V36" s="1">
        <v>25</v>
      </c>
      <c r="W36" s="1"/>
      <c r="X36" s="1"/>
      <c r="Y36" s="1"/>
      <c r="Z36" s="1"/>
      <c r="AA36" s="1"/>
      <c r="AB36" s="1">
        <v>1</v>
      </c>
      <c r="AC36" s="1"/>
      <c r="AD36" s="1"/>
      <c r="AE36" s="1"/>
      <c r="AF36" s="1">
        <v>15</v>
      </c>
      <c r="AG36" s="1">
        <v>1</v>
      </c>
      <c r="AH36" s="1">
        <v>1</v>
      </c>
      <c r="AI36" s="1"/>
      <c r="AJ36" s="1">
        <v>1</v>
      </c>
      <c r="AK36" s="1"/>
      <c r="AL36" s="1"/>
      <c r="AM36" s="1">
        <v>169</v>
      </c>
      <c r="AN36" s="1"/>
      <c r="AO36" s="1">
        <v>3</v>
      </c>
      <c r="AP36" s="1"/>
      <c r="AQ36" s="1"/>
      <c r="AR36" s="1"/>
      <c r="AS36" s="1">
        <v>5</v>
      </c>
      <c r="AT36" s="1"/>
      <c r="AU36" s="1"/>
      <c r="AV36" s="1">
        <v>3</v>
      </c>
      <c r="AW36" s="1">
        <v>59</v>
      </c>
      <c r="AX36" s="1"/>
      <c r="AY36" s="1">
        <v>5</v>
      </c>
      <c r="AZ36" s="2">
        <f t="shared" si="2"/>
        <v>338</v>
      </c>
    </row>
    <row r="37" spans="2:52" x14ac:dyDescent="0.2">
      <c r="B37" s="1" t="s">
        <v>59</v>
      </c>
      <c r="C37" s="1"/>
      <c r="D37" s="1"/>
      <c r="E37" s="1"/>
      <c r="F37" s="1"/>
      <c r="G37" s="1">
        <v>2</v>
      </c>
      <c r="H37" s="1">
        <v>3</v>
      </c>
      <c r="I37" s="1"/>
      <c r="J37" s="1"/>
      <c r="K37" s="1"/>
      <c r="L37" s="1"/>
      <c r="M37" s="1"/>
      <c r="N37" s="1"/>
      <c r="O37" s="1">
        <v>1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>
        <v>200</v>
      </c>
      <c r="AN37" s="1"/>
      <c r="AO37" s="1"/>
      <c r="AP37" s="1"/>
      <c r="AQ37" s="1"/>
      <c r="AR37" s="1"/>
      <c r="AS37" s="1"/>
      <c r="AT37" s="1"/>
      <c r="AU37" s="1">
        <v>3</v>
      </c>
      <c r="AV37" s="1"/>
      <c r="AW37" s="1">
        <v>10</v>
      </c>
      <c r="AX37" s="1"/>
      <c r="AY37" s="1">
        <v>4</v>
      </c>
      <c r="AZ37" s="2">
        <f t="shared" si="2"/>
        <v>223</v>
      </c>
    </row>
    <row r="38" spans="2:52" x14ac:dyDescent="0.2">
      <c r="B38" s="1" t="s">
        <v>60</v>
      </c>
      <c r="C38" s="1">
        <v>21</v>
      </c>
      <c r="D38" s="1"/>
      <c r="E38" s="1">
        <v>4</v>
      </c>
      <c r="F38" s="1">
        <v>1</v>
      </c>
      <c r="G38" s="1">
        <v>1</v>
      </c>
      <c r="H38" s="1">
        <v>56</v>
      </c>
      <c r="I38" s="1"/>
      <c r="J38" s="1"/>
      <c r="K38" s="1"/>
      <c r="L38" s="1"/>
      <c r="M38" s="1"/>
      <c r="N38" s="1">
        <v>1</v>
      </c>
      <c r="O38" s="1">
        <v>2</v>
      </c>
      <c r="P38" s="1"/>
      <c r="Q38" s="1"/>
      <c r="R38" s="1"/>
      <c r="S38" s="1"/>
      <c r="T38" s="1"/>
      <c r="U38" s="1">
        <v>1</v>
      </c>
      <c r="V38" s="1">
        <v>95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>
        <v>2</v>
      </c>
      <c r="AJ38" s="1">
        <v>29</v>
      </c>
      <c r="AK38" s="1"/>
      <c r="AL38" s="1"/>
      <c r="AM38" s="1">
        <v>176</v>
      </c>
      <c r="AN38" s="1"/>
      <c r="AO38" s="1"/>
      <c r="AP38" s="1">
        <v>1</v>
      </c>
      <c r="AQ38" s="1"/>
      <c r="AR38" s="1"/>
      <c r="AS38" s="1">
        <v>1</v>
      </c>
      <c r="AT38" s="1"/>
      <c r="AU38" s="1"/>
      <c r="AV38" s="1">
        <v>38</v>
      </c>
      <c r="AW38" s="1">
        <v>56</v>
      </c>
      <c r="AX38" s="1"/>
      <c r="AY38" s="1"/>
      <c r="AZ38" s="2">
        <f t="shared" si="2"/>
        <v>485</v>
      </c>
    </row>
    <row r="39" spans="2:52" x14ac:dyDescent="0.2">
      <c r="B39" s="1" t="s">
        <v>61</v>
      </c>
      <c r="C39" s="1">
        <v>4</v>
      </c>
      <c r="D39" s="1">
        <v>5</v>
      </c>
      <c r="E39" s="1">
        <v>1</v>
      </c>
      <c r="F39" s="1">
        <v>2</v>
      </c>
      <c r="G39" s="1">
        <v>195</v>
      </c>
      <c r="H39" s="1">
        <v>116</v>
      </c>
      <c r="I39" s="1"/>
      <c r="J39" s="1"/>
      <c r="K39" s="1"/>
      <c r="L39" s="1">
        <v>3</v>
      </c>
      <c r="M39" s="1"/>
      <c r="N39" s="1">
        <v>22</v>
      </c>
      <c r="O39" s="1">
        <v>1</v>
      </c>
      <c r="P39" s="1"/>
      <c r="Q39" s="1"/>
      <c r="R39" s="1">
        <v>13</v>
      </c>
      <c r="S39" s="1"/>
      <c r="T39" s="1">
        <v>5</v>
      </c>
      <c r="U39" s="1">
        <v>6</v>
      </c>
      <c r="V39" s="1">
        <v>96</v>
      </c>
      <c r="W39" s="1"/>
      <c r="X39" s="1">
        <v>2</v>
      </c>
      <c r="Y39" s="1"/>
      <c r="Z39" s="1">
        <v>5</v>
      </c>
      <c r="AA39" s="1"/>
      <c r="AB39" s="1">
        <v>14</v>
      </c>
      <c r="AC39" s="1"/>
      <c r="AD39" s="1">
        <v>6</v>
      </c>
      <c r="AE39" s="1"/>
      <c r="AF39" s="1">
        <v>48</v>
      </c>
      <c r="AG39" s="1">
        <v>9</v>
      </c>
      <c r="AH39" s="1">
        <v>1</v>
      </c>
      <c r="AI39" s="1"/>
      <c r="AJ39" s="1">
        <v>30</v>
      </c>
      <c r="AK39" s="1"/>
      <c r="AL39" s="1"/>
      <c r="AM39" s="1">
        <v>2022</v>
      </c>
      <c r="AN39" s="1"/>
      <c r="AO39" s="1">
        <v>5</v>
      </c>
      <c r="AP39" s="1"/>
      <c r="AQ39" s="1"/>
      <c r="AR39" s="1">
        <v>6</v>
      </c>
      <c r="AS39" s="1">
        <v>106</v>
      </c>
      <c r="AT39" s="1"/>
      <c r="AU39" s="1"/>
      <c r="AV39" s="1">
        <v>25</v>
      </c>
      <c r="AW39" s="1">
        <v>729</v>
      </c>
      <c r="AX39" s="1"/>
      <c r="AY39" s="1">
        <v>16</v>
      </c>
      <c r="AZ39" s="2">
        <f t="shared" si="2"/>
        <v>3493</v>
      </c>
    </row>
    <row r="40" spans="2:52" x14ac:dyDescent="0.2">
      <c r="B40" s="1" t="s">
        <v>62</v>
      </c>
      <c r="C40" s="1"/>
      <c r="D40" s="1">
        <v>4</v>
      </c>
      <c r="E40" s="1">
        <v>1</v>
      </c>
      <c r="F40" s="1"/>
      <c r="G40" s="1">
        <v>273</v>
      </c>
      <c r="H40" s="1">
        <v>68</v>
      </c>
      <c r="I40" s="1"/>
      <c r="J40" s="1"/>
      <c r="K40" s="1"/>
      <c r="L40" s="1"/>
      <c r="M40" s="1"/>
      <c r="N40" s="1">
        <v>10</v>
      </c>
      <c r="O40" s="1">
        <v>2</v>
      </c>
      <c r="P40" s="1">
        <v>1</v>
      </c>
      <c r="Q40" s="1"/>
      <c r="R40" s="1">
        <v>5</v>
      </c>
      <c r="S40" s="1">
        <v>6</v>
      </c>
      <c r="T40" s="1"/>
      <c r="U40" s="1">
        <v>5</v>
      </c>
      <c r="V40" s="1">
        <v>107</v>
      </c>
      <c r="W40" s="1"/>
      <c r="X40" s="1"/>
      <c r="Y40" s="1"/>
      <c r="Z40" s="1">
        <v>2</v>
      </c>
      <c r="AA40" s="1"/>
      <c r="AB40" s="1">
        <v>9</v>
      </c>
      <c r="AC40" s="1"/>
      <c r="AD40" s="1"/>
      <c r="AE40" s="1"/>
      <c r="AF40" s="1">
        <v>13</v>
      </c>
      <c r="AG40" s="1">
        <v>42</v>
      </c>
      <c r="AH40" s="1">
        <v>1</v>
      </c>
      <c r="AI40" s="1"/>
      <c r="AJ40" s="1">
        <v>26</v>
      </c>
      <c r="AK40" s="1"/>
      <c r="AL40" s="1"/>
      <c r="AM40" s="1">
        <v>2502</v>
      </c>
      <c r="AN40" s="1"/>
      <c r="AO40" s="1">
        <v>9</v>
      </c>
      <c r="AP40" s="1"/>
      <c r="AQ40" s="1"/>
      <c r="AR40" s="1"/>
      <c r="AS40" s="1">
        <v>61</v>
      </c>
      <c r="AT40" s="1"/>
      <c r="AU40" s="1"/>
      <c r="AV40" s="1">
        <v>7</v>
      </c>
      <c r="AW40" s="1">
        <v>961</v>
      </c>
      <c r="AX40" s="1"/>
      <c r="AY40" s="1">
        <v>132</v>
      </c>
      <c r="AZ40" s="2">
        <f t="shared" si="2"/>
        <v>4247</v>
      </c>
    </row>
    <row r="41" spans="2:52" x14ac:dyDescent="0.2">
      <c r="B41" s="1" t="s">
        <v>63</v>
      </c>
      <c r="C41" s="1"/>
      <c r="D41" s="1"/>
      <c r="E41" s="1"/>
      <c r="F41" s="1"/>
      <c r="G41" s="1">
        <v>77</v>
      </c>
      <c r="H41" s="1">
        <v>42</v>
      </c>
      <c r="I41" s="1"/>
      <c r="J41" s="1"/>
      <c r="K41" s="1"/>
      <c r="L41" s="1"/>
      <c r="M41" s="1"/>
      <c r="N41" s="1"/>
      <c r="O41" s="1"/>
      <c r="P41" s="1"/>
      <c r="Q41" s="1"/>
      <c r="R41" s="1">
        <v>8</v>
      </c>
      <c r="S41" s="1"/>
      <c r="T41" s="1"/>
      <c r="U41" s="1"/>
      <c r="V41" s="1">
        <v>2</v>
      </c>
      <c r="W41" s="1"/>
      <c r="X41" s="1"/>
      <c r="Y41" s="1"/>
      <c r="Z41" s="1"/>
      <c r="AA41" s="1">
        <v>3</v>
      </c>
      <c r="AB41" s="1"/>
      <c r="AC41" s="1">
        <v>1</v>
      </c>
      <c r="AD41" s="1"/>
      <c r="AE41" s="1"/>
      <c r="AF41" s="1">
        <v>14</v>
      </c>
      <c r="AG41" s="1">
        <v>22</v>
      </c>
      <c r="AH41" s="1">
        <v>1</v>
      </c>
      <c r="AI41" s="1">
        <v>2</v>
      </c>
      <c r="AJ41" s="1">
        <v>2</v>
      </c>
      <c r="AK41" s="1"/>
      <c r="AL41" s="1"/>
      <c r="AM41" s="1">
        <v>437</v>
      </c>
      <c r="AN41" s="1"/>
      <c r="AO41" s="1">
        <v>1</v>
      </c>
      <c r="AP41" s="1"/>
      <c r="AQ41" s="1"/>
      <c r="AR41" s="1"/>
      <c r="AS41" s="1">
        <v>5</v>
      </c>
      <c r="AT41" s="1"/>
      <c r="AU41" s="1">
        <v>17</v>
      </c>
      <c r="AV41" s="1">
        <v>20</v>
      </c>
      <c r="AW41" s="1">
        <v>78</v>
      </c>
      <c r="AX41" s="1"/>
      <c r="AY41" s="1">
        <v>12</v>
      </c>
      <c r="AZ41" s="2">
        <f t="shared" si="2"/>
        <v>744</v>
      </c>
    </row>
    <row r="42" spans="2:52" x14ac:dyDescent="0.2">
      <c r="B42" s="1" t="s">
        <v>64</v>
      </c>
      <c r="C42" s="1">
        <v>6</v>
      </c>
      <c r="D42" s="1">
        <v>1</v>
      </c>
      <c r="E42" s="1">
        <v>3</v>
      </c>
      <c r="F42" s="1">
        <v>1</v>
      </c>
      <c r="G42" s="1">
        <v>96</v>
      </c>
      <c r="H42" s="1">
        <v>151</v>
      </c>
      <c r="I42" s="1"/>
      <c r="J42" s="1"/>
      <c r="K42" s="1"/>
      <c r="L42" s="1">
        <v>3</v>
      </c>
      <c r="M42" s="1"/>
      <c r="N42" s="1">
        <v>63</v>
      </c>
      <c r="O42" s="1">
        <v>2</v>
      </c>
      <c r="P42" s="1"/>
      <c r="Q42" s="1">
        <v>1</v>
      </c>
      <c r="R42" s="1">
        <v>10</v>
      </c>
      <c r="S42" s="1"/>
      <c r="T42" s="1"/>
      <c r="U42" s="1">
        <v>21</v>
      </c>
      <c r="V42" s="1">
        <v>505</v>
      </c>
      <c r="W42" s="1"/>
      <c r="X42" s="1"/>
      <c r="Y42" s="1"/>
      <c r="Z42" s="1">
        <v>3</v>
      </c>
      <c r="AA42" s="1"/>
      <c r="AB42" s="1"/>
      <c r="AC42" s="1"/>
      <c r="AD42" s="1"/>
      <c r="AE42" s="1"/>
      <c r="AF42" s="1">
        <v>24</v>
      </c>
      <c r="AG42" s="1"/>
      <c r="AH42" s="1">
        <v>4</v>
      </c>
      <c r="AI42" s="1">
        <v>43</v>
      </c>
      <c r="AJ42" s="1">
        <v>26</v>
      </c>
      <c r="AK42" s="1"/>
      <c r="AL42" s="1"/>
      <c r="AM42" s="1">
        <v>2579</v>
      </c>
      <c r="AN42" s="1"/>
      <c r="AO42" s="1">
        <v>4</v>
      </c>
      <c r="AP42" s="1">
        <v>2</v>
      </c>
      <c r="AQ42" s="1"/>
      <c r="AR42" s="1"/>
      <c r="AS42" s="1">
        <v>38</v>
      </c>
      <c r="AT42" s="1"/>
      <c r="AU42" s="1"/>
      <c r="AV42" s="1">
        <v>2</v>
      </c>
      <c r="AW42" s="1">
        <v>667</v>
      </c>
      <c r="AX42" s="1">
        <v>1</v>
      </c>
      <c r="AY42" s="1">
        <v>5</v>
      </c>
      <c r="AZ42" s="2">
        <f t="shared" si="2"/>
        <v>4261</v>
      </c>
    </row>
    <row r="43" spans="2:52" x14ac:dyDescent="0.2">
      <c r="B43" s="1" t="s">
        <v>65</v>
      </c>
      <c r="C43" s="1"/>
      <c r="D43" s="1"/>
      <c r="E43" s="1"/>
      <c r="F43" s="1"/>
      <c r="G43" s="1">
        <v>47</v>
      </c>
      <c r="H43" s="1">
        <v>26</v>
      </c>
      <c r="I43" s="1"/>
      <c r="J43" s="1"/>
      <c r="K43" s="1"/>
      <c r="L43" s="1"/>
      <c r="M43" s="1"/>
      <c r="N43" s="1">
        <v>2</v>
      </c>
      <c r="O43" s="1"/>
      <c r="P43" s="1"/>
      <c r="Q43" s="1"/>
      <c r="R43" s="1">
        <v>1</v>
      </c>
      <c r="S43" s="1"/>
      <c r="T43" s="1"/>
      <c r="U43" s="1">
        <v>4</v>
      </c>
      <c r="V43" s="1">
        <v>12</v>
      </c>
      <c r="W43" s="1"/>
      <c r="X43" s="1"/>
      <c r="Y43" s="1"/>
      <c r="Z43" s="1"/>
      <c r="AA43" s="1"/>
      <c r="AB43" s="1"/>
      <c r="AC43" s="1"/>
      <c r="AD43" s="1"/>
      <c r="AE43" s="1"/>
      <c r="AF43" s="1">
        <v>7</v>
      </c>
      <c r="AG43" s="1">
        <v>8</v>
      </c>
      <c r="AH43" s="1">
        <v>4</v>
      </c>
      <c r="AI43" s="1">
        <v>1</v>
      </c>
      <c r="AJ43" s="1">
        <v>9</v>
      </c>
      <c r="AK43" s="1"/>
      <c r="AL43" s="1"/>
      <c r="AM43" s="1">
        <v>618</v>
      </c>
      <c r="AN43" s="1"/>
      <c r="AO43" s="1">
        <v>11</v>
      </c>
      <c r="AP43" s="1">
        <v>1</v>
      </c>
      <c r="AQ43" s="1"/>
      <c r="AR43" s="1"/>
      <c r="AS43" s="1">
        <v>11</v>
      </c>
      <c r="AT43" s="1"/>
      <c r="AU43" s="1"/>
      <c r="AV43" s="1"/>
      <c r="AW43" s="1">
        <v>283</v>
      </c>
      <c r="AX43" s="1"/>
      <c r="AY43" s="1">
        <v>11</v>
      </c>
      <c r="AZ43" s="2">
        <f t="shared" si="2"/>
        <v>1056</v>
      </c>
    </row>
    <row r="44" spans="2:52" x14ac:dyDescent="0.2">
      <c r="B44" s="1" t="s">
        <v>66</v>
      </c>
      <c r="C44" s="1">
        <v>1</v>
      </c>
      <c r="D44" s="1">
        <v>2</v>
      </c>
      <c r="E44" s="1"/>
      <c r="F44" s="1"/>
      <c r="G44" s="1">
        <f>48+21</f>
        <v>69</v>
      </c>
      <c r="H44" s="1">
        <f>66+47</f>
        <v>113</v>
      </c>
      <c r="I44" s="1"/>
      <c r="J44" s="1"/>
      <c r="K44" s="1">
        <v>1</v>
      </c>
      <c r="L44" s="1"/>
      <c r="M44" s="1">
        <v>1</v>
      </c>
      <c r="N44" s="1">
        <v>1</v>
      </c>
      <c r="O44" s="1">
        <v>1</v>
      </c>
      <c r="P44" s="1">
        <v>2</v>
      </c>
      <c r="Q44" s="1">
        <v>1</v>
      </c>
      <c r="R44" s="1">
        <v>1</v>
      </c>
      <c r="S44" s="1"/>
      <c r="T44" s="1"/>
      <c r="U44" s="1">
        <f>3+1</f>
        <v>4</v>
      </c>
      <c r="V44" s="1">
        <f>11+8</f>
        <v>19</v>
      </c>
      <c r="W44" s="1"/>
      <c r="X44" s="1"/>
      <c r="Y44" s="1">
        <v>2</v>
      </c>
      <c r="Z44" s="1">
        <v>2</v>
      </c>
      <c r="AA44" s="1"/>
      <c r="AB44" s="1"/>
      <c r="AC44" s="1"/>
      <c r="AD44" s="1"/>
      <c r="AE44" s="1"/>
      <c r="AF44" s="1">
        <f>6+1</f>
        <v>7</v>
      </c>
      <c r="AG44" s="1">
        <v>8</v>
      </c>
      <c r="AH44" s="1">
        <v>2</v>
      </c>
      <c r="AI44" s="1"/>
      <c r="AJ44" s="1">
        <f>10+1</f>
        <v>11</v>
      </c>
      <c r="AK44" s="1">
        <v>1</v>
      </c>
      <c r="AL44" s="1">
        <v>1</v>
      </c>
      <c r="AM44" s="1">
        <f>5459+3945</f>
        <v>9404</v>
      </c>
      <c r="AN44" s="1">
        <v>2</v>
      </c>
      <c r="AO44" s="1"/>
      <c r="AP44" s="1">
        <v>1</v>
      </c>
      <c r="AQ44" s="1"/>
      <c r="AR44" s="1"/>
      <c r="AS44" s="1">
        <f>13+14</f>
        <v>27</v>
      </c>
      <c r="AT44" s="1"/>
      <c r="AU44" s="1">
        <f>5+4</f>
        <v>9</v>
      </c>
      <c r="AV44" s="1"/>
      <c r="AW44" s="1">
        <f>61+53</f>
        <v>114</v>
      </c>
      <c r="AX44" s="1"/>
      <c r="AY44" s="1">
        <f>2+14</f>
        <v>16</v>
      </c>
      <c r="AZ44" s="2">
        <f t="shared" si="2"/>
        <v>9823</v>
      </c>
    </row>
    <row r="45" spans="2:52" ht="15" x14ac:dyDescent="0.25">
      <c r="B45" s="8" t="s">
        <v>67</v>
      </c>
      <c r="C45" s="1">
        <f t="shared" ref="C45:AY45" si="3">SUM(C28:C44)</f>
        <v>33</v>
      </c>
      <c r="D45" s="1">
        <f t="shared" si="3"/>
        <v>14</v>
      </c>
      <c r="E45" s="1">
        <f t="shared" si="3"/>
        <v>10</v>
      </c>
      <c r="F45" s="1">
        <f t="shared" si="3"/>
        <v>6</v>
      </c>
      <c r="G45" s="1">
        <f t="shared" si="3"/>
        <v>870</v>
      </c>
      <c r="H45" s="1">
        <f t="shared" si="3"/>
        <v>788</v>
      </c>
      <c r="I45" s="1">
        <f t="shared" si="3"/>
        <v>0</v>
      </c>
      <c r="J45" s="1">
        <f t="shared" si="3"/>
        <v>0</v>
      </c>
      <c r="K45" s="1">
        <f t="shared" si="3"/>
        <v>1</v>
      </c>
      <c r="L45" s="1">
        <f t="shared" si="3"/>
        <v>6</v>
      </c>
      <c r="M45" s="1">
        <f t="shared" si="3"/>
        <v>2</v>
      </c>
      <c r="N45" s="1">
        <f t="shared" si="3"/>
        <v>135</v>
      </c>
      <c r="O45" s="1">
        <f t="shared" si="3"/>
        <v>9</v>
      </c>
      <c r="P45" s="1">
        <f t="shared" si="3"/>
        <v>4</v>
      </c>
      <c r="Q45" s="1">
        <f t="shared" si="3"/>
        <v>6</v>
      </c>
      <c r="R45" s="1">
        <f t="shared" si="3"/>
        <v>43</v>
      </c>
      <c r="S45" s="1">
        <f t="shared" si="3"/>
        <v>9</v>
      </c>
      <c r="T45" s="1">
        <f t="shared" si="3"/>
        <v>5</v>
      </c>
      <c r="U45" s="1">
        <f t="shared" si="3"/>
        <v>53</v>
      </c>
      <c r="V45" s="1">
        <f t="shared" si="3"/>
        <v>1267</v>
      </c>
      <c r="W45" s="1">
        <f t="shared" si="3"/>
        <v>0</v>
      </c>
      <c r="X45" s="1">
        <f t="shared" si="3"/>
        <v>2</v>
      </c>
      <c r="Y45" s="1">
        <f t="shared" si="3"/>
        <v>3</v>
      </c>
      <c r="Z45" s="1">
        <f t="shared" si="3"/>
        <v>15</v>
      </c>
      <c r="AA45" s="1">
        <f t="shared" si="3"/>
        <v>3</v>
      </c>
      <c r="AB45" s="1">
        <f t="shared" si="3"/>
        <v>24</v>
      </c>
      <c r="AC45" s="1">
        <f t="shared" si="3"/>
        <v>1</v>
      </c>
      <c r="AD45" s="1">
        <f t="shared" si="3"/>
        <v>7</v>
      </c>
      <c r="AE45" s="1">
        <f t="shared" si="3"/>
        <v>0</v>
      </c>
      <c r="AF45" s="1">
        <f t="shared" si="3"/>
        <v>141</v>
      </c>
      <c r="AG45" s="1">
        <f t="shared" si="3"/>
        <v>103</v>
      </c>
      <c r="AH45" s="1">
        <f t="shared" si="3"/>
        <v>18</v>
      </c>
      <c r="AI45" s="1">
        <f t="shared" si="3"/>
        <v>56</v>
      </c>
      <c r="AJ45" s="1">
        <f t="shared" si="3"/>
        <v>159</v>
      </c>
      <c r="AK45" s="1">
        <f t="shared" si="3"/>
        <v>3</v>
      </c>
      <c r="AL45" s="1">
        <f t="shared" si="3"/>
        <v>1</v>
      </c>
      <c r="AM45" s="1">
        <f t="shared" si="3"/>
        <v>23662</v>
      </c>
      <c r="AN45" s="1">
        <f t="shared" si="3"/>
        <v>2</v>
      </c>
      <c r="AO45" s="1">
        <f t="shared" si="3"/>
        <v>34</v>
      </c>
      <c r="AP45" s="1">
        <f t="shared" si="3"/>
        <v>8</v>
      </c>
      <c r="AQ45" s="1">
        <f t="shared" si="3"/>
        <v>0</v>
      </c>
      <c r="AR45" s="1">
        <f t="shared" si="3"/>
        <v>7</v>
      </c>
      <c r="AS45" s="1">
        <f t="shared" si="3"/>
        <v>280</v>
      </c>
      <c r="AT45" s="1">
        <f t="shared" si="3"/>
        <v>0</v>
      </c>
      <c r="AU45" s="1">
        <f t="shared" si="3"/>
        <v>29</v>
      </c>
      <c r="AV45" s="1">
        <f t="shared" si="3"/>
        <v>106</v>
      </c>
      <c r="AW45" s="1">
        <f t="shared" si="3"/>
        <v>3528</v>
      </c>
      <c r="AX45" s="1">
        <f t="shared" si="3"/>
        <v>1</v>
      </c>
      <c r="AY45" s="1">
        <f t="shared" si="3"/>
        <v>406</v>
      </c>
      <c r="AZ45" s="2">
        <f>SUM(AZ28:AZ44)</f>
        <v>31860</v>
      </c>
    </row>
    <row r="48" spans="2:52" x14ac:dyDescent="0.2">
      <c r="B48">
        <v>2022</v>
      </c>
    </row>
    <row r="50" spans="2:51" x14ac:dyDescent="0.2">
      <c r="B50" s="6" t="s">
        <v>0</v>
      </c>
      <c r="C50" s="6" t="s">
        <v>1</v>
      </c>
      <c r="D50" s="6" t="s">
        <v>2</v>
      </c>
      <c r="E50" s="6" t="s">
        <v>3</v>
      </c>
      <c r="F50" s="6" t="s">
        <v>4</v>
      </c>
      <c r="G50" s="6" t="s">
        <v>5</v>
      </c>
      <c r="H50" s="6" t="s">
        <v>6</v>
      </c>
      <c r="I50" s="6" t="s">
        <v>7</v>
      </c>
      <c r="J50" s="6" t="s">
        <v>8</v>
      </c>
      <c r="K50" s="6" t="s">
        <v>9</v>
      </c>
      <c r="L50" s="6" t="s">
        <v>10</v>
      </c>
      <c r="M50" s="6" t="s">
        <v>11</v>
      </c>
      <c r="N50" s="6" t="s">
        <v>12</v>
      </c>
      <c r="O50" s="6" t="s">
        <v>13</v>
      </c>
      <c r="P50" s="6" t="s">
        <v>14</v>
      </c>
      <c r="Q50" s="6" t="s">
        <v>15</v>
      </c>
      <c r="R50" s="6" t="s">
        <v>16</v>
      </c>
      <c r="S50" s="6" t="s">
        <v>17</v>
      </c>
      <c r="T50" s="6" t="s">
        <v>18</v>
      </c>
      <c r="U50" s="6" t="s">
        <v>19</v>
      </c>
      <c r="V50" s="6" t="s">
        <v>20</v>
      </c>
      <c r="W50" s="6" t="s">
        <v>21</v>
      </c>
      <c r="X50" s="6" t="s">
        <v>22</v>
      </c>
      <c r="Y50" s="6" t="s">
        <v>23</v>
      </c>
      <c r="Z50" s="6" t="s">
        <v>24</v>
      </c>
      <c r="AA50" s="6" t="s">
        <v>25</v>
      </c>
      <c r="AB50" s="6" t="s">
        <v>26</v>
      </c>
      <c r="AC50" s="6" t="s">
        <v>27</v>
      </c>
      <c r="AD50" s="6" t="s">
        <v>28</v>
      </c>
      <c r="AE50" s="6" t="s">
        <v>29</v>
      </c>
      <c r="AF50" s="6" t="s">
        <v>30</v>
      </c>
      <c r="AG50" s="6" t="s">
        <v>31</v>
      </c>
      <c r="AH50" s="6" t="s">
        <v>32</v>
      </c>
      <c r="AI50" s="6" t="s">
        <v>33</v>
      </c>
      <c r="AJ50" s="6" t="s">
        <v>34</v>
      </c>
      <c r="AK50" s="6" t="s">
        <v>35</v>
      </c>
      <c r="AL50" s="6" t="s">
        <v>37</v>
      </c>
      <c r="AM50" s="6" t="s">
        <v>38</v>
      </c>
      <c r="AN50" s="6" t="s">
        <v>39</v>
      </c>
      <c r="AO50" s="6" t="s">
        <v>40</v>
      </c>
      <c r="AP50" s="6" t="s">
        <v>41</v>
      </c>
      <c r="AQ50" s="6" t="s">
        <v>42</v>
      </c>
      <c r="AR50" s="6" t="s">
        <v>43</v>
      </c>
      <c r="AS50" s="6" t="s">
        <v>45</v>
      </c>
      <c r="AT50" s="6" t="s">
        <v>44</v>
      </c>
      <c r="AU50" s="6" t="s">
        <v>46</v>
      </c>
      <c r="AV50" s="6" t="s">
        <v>47</v>
      </c>
      <c r="AW50" s="6" t="s">
        <v>48</v>
      </c>
      <c r="AX50" s="6" t="s">
        <v>49</v>
      </c>
    </row>
    <row r="51" spans="2:51" x14ac:dyDescent="0.2">
      <c r="B51" s="3" t="s">
        <v>50</v>
      </c>
      <c r="C51" s="3"/>
      <c r="D51" s="3"/>
      <c r="E51" s="3"/>
      <c r="F51" s="3"/>
      <c r="G51" s="3">
        <v>3</v>
      </c>
      <c r="H51" s="3">
        <v>20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>
        <v>1</v>
      </c>
      <c r="T51" s="3"/>
      <c r="U51" s="3"/>
      <c r="V51" s="3">
        <v>59</v>
      </c>
      <c r="W51" s="3"/>
      <c r="X51" s="3"/>
      <c r="Y51" s="3"/>
      <c r="Z51" s="3"/>
      <c r="AA51" s="3"/>
      <c r="AB51" s="3">
        <v>1</v>
      </c>
      <c r="AC51" s="3"/>
      <c r="AD51" s="3"/>
      <c r="AE51" s="3"/>
      <c r="AF51" s="3"/>
      <c r="AG51" s="3"/>
      <c r="AH51" s="3">
        <v>1</v>
      </c>
      <c r="AI51" s="3"/>
      <c r="AJ51" s="3">
        <v>3</v>
      </c>
      <c r="AK51" s="3"/>
      <c r="AL51" s="3">
        <v>203</v>
      </c>
      <c r="AM51" s="3"/>
      <c r="AN51" s="3"/>
      <c r="AO51" s="3"/>
      <c r="AP51" s="3"/>
      <c r="AQ51" s="3"/>
      <c r="AR51" s="3">
        <v>1</v>
      </c>
      <c r="AS51" s="3"/>
      <c r="AT51" s="3"/>
      <c r="AU51" s="3">
        <v>2</v>
      </c>
      <c r="AV51" s="3">
        <v>53</v>
      </c>
      <c r="AW51" s="3"/>
      <c r="AX51" s="3">
        <v>87</v>
      </c>
      <c r="AY51" s="4">
        <f t="shared" ref="AY51:AY68" si="4">SUM(C51:AX51)</f>
        <v>434</v>
      </c>
    </row>
    <row r="52" spans="2:51" x14ac:dyDescent="0.2">
      <c r="B52" s="1" t="s">
        <v>51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23</v>
      </c>
      <c r="I52" s="1">
        <v>0</v>
      </c>
      <c r="J52" s="1">
        <v>0</v>
      </c>
      <c r="K52" s="1">
        <v>0</v>
      </c>
      <c r="L52" s="1">
        <v>0</v>
      </c>
      <c r="M52" s="1">
        <v>1</v>
      </c>
      <c r="N52" s="1">
        <v>1</v>
      </c>
      <c r="O52" s="1">
        <v>0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9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3</v>
      </c>
      <c r="AF52" s="1">
        <v>3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120</v>
      </c>
      <c r="AM52" s="1">
        <v>0</v>
      </c>
      <c r="AN52" s="1">
        <v>2</v>
      </c>
      <c r="AO52" s="1">
        <v>2</v>
      </c>
      <c r="AP52" s="1">
        <v>0</v>
      </c>
      <c r="AQ52" s="1">
        <v>0</v>
      </c>
      <c r="AR52" s="1">
        <v>4</v>
      </c>
      <c r="AS52" s="1">
        <v>0</v>
      </c>
      <c r="AT52" s="1">
        <v>0</v>
      </c>
      <c r="AU52" s="1">
        <v>4</v>
      </c>
      <c r="AV52" s="1">
        <v>70</v>
      </c>
      <c r="AW52" s="1">
        <v>0</v>
      </c>
      <c r="AX52" s="1">
        <v>12</v>
      </c>
      <c r="AY52" s="2">
        <f t="shared" si="4"/>
        <v>256</v>
      </c>
    </row>
    <row r="53" spans="2:51" x14ac:dyDescent="0.2">
      <c r="B53" s="6" t="s">
        <v>52</v>
      </c>
      <c r="C53" s="6"/>
      <c r="D53" s="6"/>
      <c r="E53" s="6"/>
      <c r="F53" s="6"/>
      <c r="G53" s="6">
        <f>4+2</f>
        <v>6</v>
      </c>
      <c r="H53" s="6">
        <f>2+12</f>
        <v>14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>
        <f>19+13</f>
        <v>32</v>
      </c>
      <c r="W53" s="6"/>
      <c r="X53" s="6"/>
      <c r="Y53" s="6"/>
      <c r="Z53" s="6"/>
      <c r="AA53" s="6"/>
      <c r="AB53" s="6"/>
      <c r="AC53" s="6"/>
      <c r="AD53" s="6"/>
      <c r="AE53" s="6"/>
      <c r="AF53" s="6">
        <v>1</v>
      </c>
      <c r="AG53" s="6">
        <v>1</v>
      </c>
      <c r="AH53" s="6"/>
      <c r="AI53" s="6"/>
      <c r="AJ53" s="6"/>
      <c r="AK53" s="6"/>
      <c r="AL53" s="6">
        <f>104+185</f>
        <v>289</v>
      </c>
      <c r="AM53" s="6"/>
      <c r="AN53" s="6"/>
      <c r="AO53" s="6"/>
      <c r="AP53" s="6"/>
      <c r="AQ53" s="6"/>
      <c r="AR53" s="6">
        <f>2+1</f>
        <v>3</v>
      </c>
      <c r="AS53" s="6"/>
      <c r="AT53" s="6"/>
      <c r="AU53" s="6"/>
      <c r="AV53" s="6">
        <f>8+1</f>
        <v>9</v>
      </c>
      <c r="AW53" s="6"/>
      <c r="AX53" s="6">
        <v>2</v>
      </c>
      <c r="AY53">
        <f t="shared" si="4"/>
        <v>357</v>
      </c>
    </row>
    <row r="54" spans="2:51" x14ac:dyDescent="0.2">
      <c r="B54" s="1" t="s">
        <v>53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9</v>
      </c>
      <c r="I54" s="1">
        <v>0</v>
      </c>
      <c r="J54" s="1">
        <v>0</v>
      </c>
      <c r="K54" s="1"/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0</v>
      </c>
      <c r="AJ54" s="1">
        <v>0</v>
      </c>
      <c r="AK54" s="1">
        <v>0</v>
      </c>
      <c r="AL54" s="1">
        <v>71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1</v>
      </c>
      <c r="AV54" s="1">
        <v>9</v>
      </c>
      <c r="AW54" s="1">
        <v>0</v>
      </c>
      <c r="AX54" s="1">
        <v>10</v>
      </c>
      <c r="AY54" s="2">
        <f t="shared" si="4"/>
        <v>102</v>
      </c>
    </row>
    <row r="55" spans="2:51" x14ac:dyDescent="0.2">
      <c r="B55" s="1" t="s">
        <v>54</v>
      </c>
      <c r="C55" s="1">
        <v>1</v>
      </c>
      <c r="D55" s="1">
        <v>4</v>
      </c>
      <c r="E55" s="1">
        <v>0</v>
      </c>
      <c r="F55" s="1">
        <v>1</v>
      </c>
      <c r="G55" s="1">
        <v>20</v>
      </c>
      <c r="H55" s="1">
        <v>122</v>
      </c>
      <c r="I55" s="1">
        <v>0</v>
      </c>
      <c r="J55" s="1">
        <v>0</v>
      </c>
      <c r="K55" s="1"/>
      <c r="L55" s="1">
        <v>0</v>
      </c>
      <c r="M55" s="1">
        <v>2</v>
      </c>
      <c r="N55" s="1">
        <v>7</v>
      </c>
      <c r="O55" s="1">
        <v>0</v>
      </c>
      <c r="P55" s="1">
        <v>0</v>
      </c>
      <c r="Q55" s="1">
        <v>0</v>
      </c>
      <c r="R55" s="1">
        <v>3</v>
      </c>
      <c r="S55" s="1">
        <v>0</v>
      </c>
      <c r="T55" s="1">
        <v>0</v>
      </c>
      <c r="U55" s="1">
        <v>4</v>
      </c>
      <c r="V55" s="1">
        <v>322</v>
      </c>
      <c r="W55" s="1">
        <v>0</v>
      </c>
      <c r="X55" s="1">
        <v>0</v>
      </c>
      <c r="Y55" s="1">
        <v>0</v>
      </c>
      <c r="Z55" s="1">
        <v>2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2</v>
      </c>
      <c r="AG55" s="1">
        <v>0</v>
      </c>
      <c r="AH55" s="1">
        <v>2</v>
      </c>
      <c r="AI55" s="1">
        <v>9</v>
      </c>
      <c r="AJ55" s="1">
        <v>9</v>
      </c>
      <c r="AK55" s="1">
        <v>0</v>
      </c>
      <c r="AL55" s="1">
        <v>468</v>
      </c>
      <c r="AM55" s="1">
        <v>0</v>
      </c>
      <c r="AN55" s="1">
        <v>0</v>
      </c>
      <c r="AO55" s="1">
        <v>1</v>
      </c>
      <c r="AP55" s="1">
        <v>0</v>
      </c>
      <c r="AQ55" s="1">
        <v>0</v>
      </c>
      <c r="AR55" s="1">
        <v>4</v>
      </c>
      <c r="AS55" s="1">
        <v>0</v>
      </c>
      <c r="AT55" s="1">
        <v>0</v>
      </c>
      <c r="AU55" s="1">
        <v>22</v>
      </c>
      <c r="AV55" s="1">
        <v>169</v>
      </c>
      <c r="AW55" s="1">
        <v>0</v>
      </c>
      <c r="AX55" s="1">
        <v>10</v>
      </c>
      <c r="AY55" s="2">
        <f t="shared" si="4"/>
        <v>1184</v>
      </c>
    </row>
    <row r="56" spans="2:51" x14ac:dyDescent="0.2">
      <c r="B56" s="3" t="s">
        <v>55</v>
      </c>
      <c r="C56" s="3"/>
      <c r="D56" s="3">
        <v>1</v>
      </c>
      <c r="E56" s="3"/>
      <c r="F56" s="3"/>
      <c r="G56" s="3">
        <v>32</v>
      </c>
      <c r="H56" s="3">
        <v>13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>
        <v>6</v>
      </c>
      <c r="T56" s="3"/>
      <c r="U56" s="3"/>
      <c r="V56" s="3">
        <v>21</v>
      </c>
      <c r="W56" s="3"/>
      <c r="X56" s="3"/>
      <c r="Y56" s="3"/>
      <c r="Z56" s="3"/>
      <c r="AA56" s="3"/>
      <c r="AB56" s="3">
        <v>2</v>
      </c>
      <c r="AC56" s="3"/>
      <c r="AD56" s="3"/>
      <c r="AE56" s="3"/>
      <c r="AF56" s="3">
        <v>13</v>
      </c>
      <c r="AG56" s="3">
        <v>9</v>
      </c>
      <c r="AH56" s="3"/>
      <c r="AI56" s="3"/>
      <c r="AJ56" s="3">
        <v>11</v>
      </c>
      <c r="AK56" s="3"/>
      <c r="AL56" s="3">
        <v>666</v>
      </c>
      <c r="AM56" s="3"/>
      <c r="AN56" s="3"/>
      <c r="AO56" s="3"/>
      <c r="AP56" s="3"/>
      <c r="AQ56" s="3"/>
      <c r="AR56" s="3">
        <v>17</v>
      </c>
      <c r="AS56" s="3"/>
      <c r="AT56" s="3"/>
      <c r="AU56" s="3">
        <v>1</v>
      </c>
      <c r="AV56" s="3">
        <v>138</v>
      </c>
      <c r="AW56" s="3"/>
      <c r="AX56" s="3">
        <v>90</v>
      </c>
      <c r="AY56" s="4">
        <f t="shared" si="4"/>
        <v>1020</v>
      </c>
    </row>
    <row r="57" spans="2:51" x14ac:dyDescent="0.2">
      <c r="B57" s="1" t="s">
        <v>56</v>
      </c>
      <c r="C57" s="1">
        <v>0</v>
      </c>
      <c r="D57" s="1">
        <v>0</v>
      </c>
      <c r="E57" s="1">
        <v>0</v>
      </c>
      <c r="F57" s="1">
        <v>0</v>
      </c>
      <c r="G57" s="1">
        <v>9</v>
      </c>
      <c r="H57" s="1">
        <v>8</v>
      </c>
      <c r="I57" s="1">
        <v>0</v>
      </c>
      <c r="J57" s="1">
        <v>0</v>
      </c>
      <c r="K57" s="1"/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4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3</v>
      </c>
      <c r="AG57" s="1">
        <v>2</v>
      </c>
      <c r="AH57" s="1">
        <v>0</v>
      </c>
      <c r="AI57" s="1">
        <v>0</v>
      </c>
      <c r="AJ57" s="1">
        <v>0</v>
      </c>
      <c r="AK57" s="1">
        <v>0</v>
      </c>
      <c r="AL57" s="1">
        <v>570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2</v>
      </c>
      <c r="AS57" s="1">
        <v>0</v>
      </c>
      <c r="AT57" s="1">
        <v>0</v>
      </c>
      <c r="AU57" s="1">
        <v>11</v>
      </c>
      <c r="AV57" s="1">
        <v>111</v>
      </c>
      <c r="AW57" s="1">
        <v>0</v>
      </c>
      <c r="AX57" s="1">
        <v>10</v>
      </c>
      <c r="AY57" s="2">
        <f t="shared" si="4"/>
        <v>730</v>
      </c>
    </row>
    <row r="58" spans="2:51" x14ac:dyDescent="0.2">
      <c r="B58" s="6" t="s">
        <v>57</v>
      </c>
      <c r="C58" s="6"/>
      <c r="D58" s="6"/>
      <c r="E58" s="6"/>
      <c r="F58" s="6"/>
      <c r="G58" s="6">
        <f>6+8</f>
        <v>14</v>
      </c>
      <c r="H58" s="6">
        <f>11+9</f>
        <v>20</v>
      </c>
      <c r="I58" s="6"/>
      <c r="J58" s="6"/>
      <c r="K58" s="6"/>
      <c r="L58" s="6"/>
      <c r="M58" s="6"/>
      <c r="N58" s="6"/>
      <c r="O58" s="6"/>
      <c r="P58" s="6">
        <f>3+3</f>
        <v>6</v>
      </c>
      <c r="Q58" s="6"/>
      <c r="R58" s="6">
        <v>2</v>
      </c>
      <c r="S58" s="6"/>
      <c r="T58" s="6"/>
      <c r="U58" s="6"/>
      <c r="V58" s="6">
        <f>4+2</f>
        <v>6</v>
      </c>
      <c r="W58" s="6"/>
      <c r="X58" s="6"/>
      <c r="Y58" s="6"/>
      <c r="Z58" s="6"/>
      <c r="AA58" s="6"/>
      <c r="AB58" s="6"/>
      <c r="AC58" s="6"/>
      <c r="AD58" s="6"/>
      <c r="AE58" s="6"/>
      <c r="AF58" s="6">
        <f>6+4</f>
        <v>10</v>
      </c>
      <c r="AG58" s="6">
        <f>5+2</f>
        <v>7</v>
      </c>
      <c r="AH58" s="6">
        <v>2</v>
      </c>
      <c r="AI58" s="6"/>
      <c r="AJ58" s="6">
        <v>1</v>
      </c>
      <c r="AK58" s="6">
        <v>1</v>
      </c>
      <c r="AL58" s="6">
        <f>2080+1953</f>
        <v>4033</v>
      </c>
      <c r="AM58" s="6"/>
      <c r="AN58" s="6"/>
      <c r="AO58" s="6"/>
      <c r="AP58" s="6"/>
      <c r="AQ58" s="6">
        <v>1</v>
      </c>
      <c r="AR58" s="6">
        <f>1+1</f>
        <v>2</v>
      </c>
      <c r="AS58" s="6">
        <f>3+3</f>
        <v>6</v>
      </c>
      <c r="AT58" s="6"/>
      <c r="AU58" s="6">
        <f>6+3</f>
        <v>9</v>
      </c>
      <c r="AV58" s="6">
        <f>8+13</f>
        <v>21</v>
      </c>
      <c r="AW58" s="6"/>
      <c r="AX58" s="6">
        <f>3+2</f>
        <v>5</v>
      </c>
      <c r="AY58">
        <f t="shared" si="4"/>
        <v>4146</v>
      </c>
    </row>
    <row r="59" spans="2:51" x14ac:dyDescent="0.2">
      <c r="B59" s="3" t="s">
        <v>58</v>
      </c>
      <c r="C59" s="3"/>
      <c r="D59" s="3"/>
      <c r="E59" s="3"/>
      <c r="F59" s="3"/>
      <c r="G59" s="3">
        <v>21</v>
      </c>
      <c r="H59" s="3">
        <v>8</v>
      </c>
      <c r="I59" s="3"/>
      <c r="J59" s="3"/>
      <c r="K59" s="3"/>
      <c r="L59" s="3"/>
      <c r="M59" s="3"/>
      <c r="N59" s="3">
        <v>3</v>
      </c>
      <c r="O59" s="3"/>
      <c r="P59" s="3"/>
      <c r="Q59" s="3">
        <v>3</v>
      </c>
      <c r="R59" s="3">
        <v>1</v>
      </c>
      <c r="S59" s="3"/>
      <c r="T59" s="3">
        <v>2</v>
      </c>
      <c r="U59" s="3"/>
      <c r="V59" s="3">
        <v>15</v>
      </c>
      <c r="W59" s="3"/>
      <c r="X59" s="3"/>
      <c r="Y59" s="3"/>
      <c r="Z59" s="3"/>
      <c r="AA59" s="3"/>
      <c r="AB59" s="3">
        <v>7</v>
      </c>
      <c r="AC59" s="3"/>
      <c r="AD59" s="3">
        <v>1</v>
      </c>
      <c r="AE59" s="3"/>
      <c r="AF59" s="3">
        <v>6</v>
      </c>
      <c r="AG59" s="3">
        <v>8</v>
      </c>
      <c r="AH59" s="3"/>
      <c r="AI59" s="3"/>
      <c r="AJ59" s="3">
        <v>3</v>
      </c>
      <c r="AK59" s="3"/>
      <c r="AL59" s="3">
        <v>213</v>
      </c>
      <c r="AM59" s="3"/>
      <c r="AN59" s="3"/>
      <c r="AO59" s="3"/>
      <c r="AP59" s="3"/>
      <c r="AQ59" s="3"/>
      <c r="AR59" s="3">
        <v>6</v>
      </c>
      <c r="AS59" s="3"/>
      <c r="AT59" s="3"/>
      <c r="AU59" s="3">
        <v>2</v>
      </c>
      <c r="AV59" s="3">
        <v>44</v>
      </c>
      <c r="AW59" s="3"/>
      <c r="AX59" s="3">
        <v>44</v>
      </c>
      <c r="AY59" s="4">
        <f t="shared" si="4"/>
        <v>387</v>
      </c>
    </row>
    <row r="60" spans="2:51" x14ac:dyDescent="0.2">
      <c r="B60" s="1" t="s">
        <v>59</v>
      </c>
      <c r="C60" s="1">
        <v>0</v>
      </c>
      <c r="D60" s="1">
        <v>0</v>
      </c>
      <c r="E60" s="1">
        <v>0</v>
      </c>
      <c r="F60" s="1">
        <v>0</v>
      </c>
      <c r="G60" s="1">
        <v>18</v>
      </c>
      <c r="H60" s="1">
        <v>20</v>
      </c>
      <c r="I60" s="1">
        <v>0</v>
      </c>
      <c r="J60" s="1">
        <v>0</v>
      </c>
      <c r="K60" s="1"/>
      <c r="L60" s="1">
        <v>0</v>
      </c>
      <c r="M60" s="1">
        <v>0</v>
      </c>
      <c r="N60" s="1">
        <v>0</v>
      </c>
      <c r="O60" s="1">
        <v>3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2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202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25</v>
      </c>
      <c r="AW60" s="1">
        <v>0</v>
      </c>
      <c r="AX60" s="1">
        <v>5</v>
      </c>
      <c r="AY60" s="2">
        <f t="shared" si="4"/>
        <v>275</v>
      </c>
    </row>
    <row r="61" spans="2:51" x14ac:dyDescent="0.2">
      <c r="B61" s="1" t="s">
        <v>60</v>
      </c>
      <c r="C61" s="1">
        <v>0</v>
      </c>
      <c r="D61" s="1">
        <v>1</v>
      </c>
      <c r="E61" s="1">
        <v>2</v>
      </c>
      <c r="F61" s="1">
        <v>0</v>
      </c>
      <c r="G61" s="1">
        <v>7</v>
      </c>
      <c r="H61" s="1">
        <v>57</v>
      </c>
      <c r="I61" s="1">
        <v>0</v>
      </c>
      <c r="J61" s="1">
        <v>0</v>
      </c>
      <c r="K61" s="1"/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4</v>
      </c>
      <c r="S61" s="1">
        <v>0</v>
      </c>
      <c r="T61" s="1">
        <v>0</v>
      </c>
      <c r="U61" s="1">
        <v>0</v>
      </c>
      <c r="V61" s="1">
        <v>87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3</v>
      </c>
      <c r="AG61" s="1">
        <v>1</v>
      </c>
      <c r="AH61" s="1">
        <v>0</v>
      </c>
      <c r="AI61" s="1">
        <v>9</v>
      </c>
      <c r="AJ61" s="1">
        <v>23</v>
      </c>
      <c r="AK61" s="1">
        <v>0</v>
      </c>
      <c r="AL61" s="1">
        <v>146</v>
      </c>
      <c r="AM61" s="1">
        <v>0</v>
      </c>
      <c r="AN61" s="1">
        <v>0</v>
      </c>
      <c r="AO61" s="1">
        <v>4</v>
      </c>
      <c r="AP61" s="1">
        <v>0</v>
      </c>
      <c r="AQ61" s="1">
        <v>0</v>
      </c>
      <c r="AR61" s="1">
        <v>4</v>
      </c>
      <c r="AS61" s="1">
        <v>0</v>
      </c>
      <c r="AT61" s="1">
        <v>0</v>
      </c>
      <c r="AU61" s="1">
        <v>1</v>
      </c>
      <c r="AV61" s="1">
        <v>101</v>
      </c>
      <c r="AW61" s="1">
        <v>0</v>
      </c>
      <c r="AX61" s="1">
        <v>2</v>
      </c>
      <c r="AY61" s="2">
        <f t="shared" si="4"/>
        <v>452</v>
      </c>
    </row>
    <row r="62" spans="2:51" x14ac:dyDescent="0.2">
      <c r="B62" s="3" t="s">
        <v>61</v>
      </c>
      <c r="C62" s="3">
        <v>7</v>
      </c>
      <c r="D62" s="3">
        <v>6</v>
      </c>
      <c r="E62" s="3">
        <v>1</v>
      </c>
      <c r="F62" s="3"/>
      <c r="G62" s="3">
        <v>252</v>
      </c>
      <c r="H62" s="3">
        <v>105</v>
      </c>
      <c r="I62" s="3"/>
      <c r="J62" s="3"/>
      <c r="K62" s="3"/>
      <c r="L62" s="3"/>
      <c r="M62" s="3"/>
      <c r="N62" s="3">
        <v>25</v>
      </c>
      <c r="O62" s="3">
        <v>1</v>
      </c>
      <c r="P62" s="3"/>
      <c r="Q62" s="3">
        <v>2</v>
      </c>
      <c r="R62" s="3">
        <v>4</v>
      </c>
      <c r="S62" s="3"/>
      <c r="T62" s="3">
        <v>7</v>
      </c>
      <c r="U62" s="3">
        <v>11</v>
      </c>
      <c r="V62" s="3">
        <v>142</v>
      </c>
      <c r="W62" s="3"/>
      <c r="X62" s="3"/>
      <c r="Y62" s="3"/>
      <c r="Z62" s="3">
        <v>4</v>
      </c>
      <c r="AA62" s="3"/>
      <c r="AB62" s="3">
        <v>4</v>
      </c>
      <c r="AC62" s="3"/>
      <c r="AD62" s="3">
        <v>3</v>
      </c>
      <c r="AE62" s="3"/>
      <c r="AF62" s="3">
        <v>46</v>
      </c>
      <c r="AG62" s="3">
        <v>18</v>
      </c>
      <c r="AH62" s="3">
        <v>3</v>
      </c>
      <c r="AI62" s="3"/>
      <c r="AJ62" s="3">
        <v>20</v>
      </c>
      <c r="AK62" s="3"/>
      <c r="AL62" s="3">
        <v>1820</v>
      </c>
      <c r="AM62" s="3"/>
      <c r="AN62" s="3">
        <v>1</v>
      </c>
      <c r="AO62" s="3"/>
      <c r="AP62" s="3"/>
      <c r="AQ62" s="3">
        <v>8</v>
      </c>
      <c r="AR62" s="3">
        <v>113</v>
      </c>
      <c r="AS62" s="3"/>
      <c r="AT62" s="3">
        <v>2</v>
      </c>
      <c r="AU62" s="3">
        <v>24</v>
      </c>
      <c r="AV62" s="3">
        <v>824</v>
      </c>
      <c r="AW62" s="3"/>
      <c r="AX62" s="3">
        <v>19</v>
      </c>
      <c r="AY62" s="4">
        <f t="shared" si="4"/>
        <v>3472</v>
      </c>
    </row>
    <row r="63" spans="2:51" x14ac:dyDescent="0.2">
      <c r="B63" s="3" t="s">
        <v>62</v>
      </c>
      <c r="C63" s="3">
        <v>2</v>
      </c>
      <c r="D63" s="3">
        <v>1</v>
      </c>
      <c r="E63" s="3">
        <v>11</v>
      </c>
      <c r="F63" s="3"/>
      <c r="G63" s="3">
        <v>231</v>
      </c>
      <c r="H63" s="3">
        <v>88</v>
      </c>
      <c r="I63" s="3"/>
      <c r="J63" s="3"/>
      <c r="K63" s="3"/>
      <c r="L63" s="3"/>
      <c r="M63" s="3"/>
      <c r="N63" s="3">
        <v>14</v>
      </c>
      <c r="O63" s="3">
        <v>2</v>
      </c>
      <c r="P63" s="3"/>
      <c r="Q63" s="3"/>
      <c r="R63" s="3">
        <v>11</v>
      </c>
      <c r="S63" s="3">
        <v>3</v>
      </c>
      <c r="T63" s="3"/>
      <c r="U63" s="3">
        <v>6</v>
      </c>
      <c r="V63" s="3">
        <v>119</v>
      </c>
      <c r="W63" s="3"/>
      <c r="X63" s="3"/>
      <c r="Y63" s="3"/>
      <c r="Z63" s="3"/>
      <c r="AA63" s="3"/>
      <c r="AB63" s="3">
        <v>20</v>
      </c>
      <c r="AC63" s="3"/>
      <c r="AD63" s="3"/>
      <c r="AE63" s="3"/>
      <c r="AF63" s="3">
        <v>22</v>
      </c>
      <c r="AG63" s="3">
        <v>76</v>
      </c>
      <c r="AH63" s="3">
        <v>6</v>
      </c>
      <c r="AI63" s="3"/>
      <c r="AJ63" s="3">
        <v>29</v>
      </c>
      <c r="AK63" s="3"/>
      <c r="AL63" s="3">
        <v>2667</v>
      </c>
      <c r="AM63" s="3">
        <v>4</v>
      </c>
      <c r="AN63" s="3">
        <v>7</v>
      </c>
      <c r="AO63" s="3"/>
      <c r="AP63" s="3"/>
      <c r="AQ63" s="3">
        <v>2</v>
      </c>
      <c r="AR63" s="3">
        <v>47</v>
      </c>
      <c r="AS63" s="3"/>
      <c r="AT63" s="3"/>
      <c r="AU63" s="3">
        <v>2</v>
      </c>
      <c r="AV63" s="3">
        <v>1003</v>
      </c>
      <c r="AW63" s="3"/>
      <c r="AX63" s="3">
        <v>158</v>
      </c>
      <c r="AY63" s="4">
        <f t="shared" si="4"/>
        <v>4531</v>
      </c>
    </row>
    <row r="64" spans="2:51" x14ac:dyDescent="0.2">
      <c r="B64" s="1" t="s">
        <v>63</v>
      </c>
      <c r="C64" s="1">
        <v>0</v>
      </c>
      <c r="D64" s="1">
        <v>0</v>
      </c>
      <c r="E64" s="1">
        <v>0</v>
      </c>
      <c r="F64" s="1">
        <v>0</v>
      </c>
      <c r="G64" s="1">
        <v>35</v>
      </c>
      <c r="H64" s="1">
        <v>20</v>
      </c>
      <c r="I64" s="1">
        <v>0</v>
      </c>
      <c r="J64" s="1">
        <v>0</v>
      </c>
      <c r="K64" s="1"/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2</v>
      </c>
      <c r="S64" s="1">
        <v>0</v>
      </c>
      <c r="T64" s="1">
        <v>0</v>
      </c>
      <c r="U64" s="1">
        <v>0</v>
      </c>
      <c r="V64" s="1">
        <v>5</v>
      </c>
      <c r="W64" s="1">
        <v>0</v>
      </c>
      <c r="X64" s="1">
        <v>0</v>
      </c>
      <c r="Y64" s="1">
        <v>1</v>
      </c>
      <c r="Z64" s="1">
        <v>0</v>
      </c>
      <c r="AA64" s="1">
        <v>6</v>
      </c>
      <c r="AB64" s="1">
        <v>0</v>
      </c>
      <c r="AC64" s="1">
        <v>0</v>
      </c>
      <c r="AD64" s="1">
        <v>0</v>
      </c>
      <c r="AE64" s="1">
        <v>0</v>
      </c>
      <c r="AF64" s="1">
        <v>5</v>
      </c>
      <c r="AG64" s="1">
        <v>7</v>
      </c>
      <c r="AH64" s="1">
        <v>0</v>
      </c>
      <c r="AI64" s="1">
        <v>0</v>
      </c>
      <c r="AJ64" s="1">
        <v>3</v>
      </c>
      <c r="AK64" s="1">
        <v>0</v>
      </c>
      <c r="AL64" s="1">
        <v>550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1</v>
      </c>
      <c r="AT64" s="1">
        <v>26</v>
      </c>
      <c r="AU64" s="1">
        <v>0</v>
      </c>
      <c r="AV64" s="1">
        <v>98</v>
      </c>
      <c r="AW64" s="1">
        <v>0</v>
      </c>
      <c r="AX64" s="1">
        <v>29</v>
      </c>
      <c r="AY64" s="2">
        <f t="shared" si="4"/>
        <v>788</v>
      </c>
    </row>
    <row r="65" spans="2:51" x14ac:dyDescent="0.2">
      <c r="B65" s="1" t="s">
        <v>64</v>
      </c>
      <c r="C65" s="1">
        <v>3</v>
      </c>
      <c r="D65" s="1">
        <v>1</v>
      </c>
      <c r="E65" s="1">
        <v>9</v>
      </c>
      <c r="F65" s="1">
        <v>1</v>
      </c>
      <c r="G65" s="1">
        <v>120</v>
      </c>
      <c r="H65" s="1">
        <v>229</v>
      </c>
      <c r="I65" s="1">
        <v>0</v>
      </c>
      <c r="J65" s="1">
        <v>0</v>
      </c>
      <c r="K65" s="1"/>
      <c r="L65" s="1">
        <v>5</v>
      </c>
      <c r="M65" s="1">
        <v>4</v>
      </c>
      <c r="N65" s="1">
        <v>27</v>
      </c>
      <c r="O65" s="1">
        <v>3</v>
      </c>
      <c r="P65" s="1">
        <v>2</v>
      </c>
      <c r="Q65" s="1">
        <v>0</v>
      </c>
      <c r="R65" s="1">
        <v>23</v>
      </c>
      <c r="S65" s="1">
        <v>0</v>
      </c>
      <c r="T65" s="1">
        <v>0</v>
      </c>
      <c r="U65" s="1">
        <v>36</v>
      </c>
      <c r="V65" s="1">
        <v>631</v>
      </c>
      <c r="W65" s="1">
        <v>0</v>
      </c>
      <c r="X65" s="1">
        <v>0</v>
      </c>
      <c r="Y65" s="1">
        <v>2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56</v>
      </c>
      <c r="AG65" s="1">
        <v>31</v>
      </c>
      <c r="AH65" s="1">
        <v>4</v>
      </c>
      <c r="AI65" s="1">
        <v>75</v>
      </c>
      <c r="AJ65" s="1">
        <v>44</v>
      </c>
      <c r="AK65" s="1">
        <v>4</v>
      </c>
      <c r="AL65" s="1">
        <v>1655</v>
      </c>
      <c r="AM65" s="1">
        <v>0</v>
      </c>
      <c r="AN65" s="1">
        <v>0</v>
      </c>
      <c r="AO65" s="1">
        <v>10</v>
      </c>
      <c r="AP65" s="1">
        <v>0</v>
      </c>
      <c r="AQ65" s="1">
        <v>1</v>
      </c>
      <c r="AR65" s="1">
        <v>61</v>
      </c>
      <c r="AS65" s="1">
        <v>0</v>
      </c>
      <c r="AT65" s="1">
        <v>0</v>
      </c>
      <c r="AU65" s="1">
        <v>12</v>
      </c>
      <c r="AV65" s="1">
        <v>855</v>
      </c>
      <c r="AW65" s="1">
        <v>1</v>
      </c>
      <c r="AX65" s="1">
        <v>14</v>
      </c>
      <c r="AY65" s="2">
        <f t="shared" si="4"/>
        <v>3919</v>
      </c>
    </row>
    <row r="66" spans="2:51" x14ac:dyDescent="0.2">
      <c r="B66" s="1" t="s">
        <v>65</v>
      </c>
      <c r="C66" s="1">
        <v>2</v>
      </c>
      <c r="D66" s="1">
        <v>0</v>
      </c>
      <c r="E66" s="1">
        <v>1</v>
      </c>
      <c r="F66" s="1">
        <v>0</v>
      </c>
      <c r="G66" s="1">
        <v>78</v>
      </c>
      <c r="H66" s="1">
        <v>29</v>
      </c>
      <c r="I66" s="1">
        <v>0</v>
      </c>
      <c r="J66" s="1">
        <v>0</v>
      </c>
      <c r="K66" s="1"/>
      <c r="L66" s="1">
        <v>0</v>
      </c>
      <c r="M66" s="1">
        <v>0</v>
      </c>
      <c r="N66" s="1">
        <v>3</v>
      </c>
      <c r="O66" s="1">
        <v>0</v>
      </c>
      <c r="P66" s="1">
        <v>2</v>
      </c>
      <c r="Q66" s="1">
        <v>0</v>
      </c>
      <c r="R66" s="1">
        <v>0</v>
      </c>
      <c r="S66" s="1">
        <v>0</v>
      </c>
      <c r="T66" s="1">
        <v>0</v>
      </c>
      <c r="U66" s="1">
        <v>2</v>
      </c>
      <c r="V66" s="1">
        <v>3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1</v>
      </c>
      <c r="AC66" s="1">
        <v>0</v>
      </c>
      <c r="AD66" s="1">
        <v>0</v>
      </c>
      <c r="AE66" s="1">
        <v>0</v>
      </c>
      <c r="AF66" s="1">
        <v>17</v>
      </c>
      <c r="AG66" s="1">
        <v>19</v>
      </c>
      <c r="AH66" s="1">
        <v>3</v>
      </c>
      <c r="AI66" s="1">
        <v>2</v>
      </c>
      <c r="AJ66" s="1">
        <v>11</v>
      </c>
      <c r="AK66" s="1">
        <v>0</v>
      </c>
      <c r="AL66" s="1">
        <v>616</v>
      </c>
      <c r="AM66" s="1">
        <v>1</v>
      </c>
      <c r="AN66" s="1">
        <v>2</v>
      </c>
      <c r="AO66" s="1">
        <v>0</v>
      </c>
      <c r="AP66" s="1">
        <v>0</v>
      </c>
      <c r="AQ66" s="1">
        <v>0</v>
      </c>
      <c r="AR66" s="1">
        <v>7</v>
      </c>
      <c r="AS66" s="1">
        <v>2</v>
      </c>
      <c r="AT66" s="1">
        <v>0</v>
      </c>
      <c r="AU66" s="1">
        <v>1</v>
      </c>
      <c r="AV66" s="1">
        <v>242</v>
      </c>
      <c r="AW66" s="1">
        <v>0</v>
      </c>
      <c r="AX66" s="1">
        <v>16</v>
      </c>
      <c r="AY66" s="2">
        <f t="shared" si="4"/>
        <v>1060</v>
      </c>
    </row>
    <row r="67" spans="2:51" x14ac:dyDescent="0.2">
      <c r="B67" s="6" t="s">
        <v>66</v>
      </c>
      <c r="C67" s="6">
        <v>1</v>
      </c>
      <c r="D67" s="6">
        <v>2</v>
      </c>
      <c r="E67" s="6"/>
      <c r="F67" s="6"/>
      <c r="G67" s="6">
        <f>35+45</f>
        <v>80</v>
      </c>
      <c r="H67" s="6">
        <f>58+72</f>
        <v>130</v>
      </c>
      <c r="I67" s="6"/>
      <c r="J67" s="6"/>
      <c r="K67" s="6">
        <v>2</v>
      </c>
      <c r="L67" s="6"/>
      <c r="M67" s="6">
        <f>1+2</f>
        <v>3</v>
      </c>
      <c r="N67" s="6"/>
      <c r="O67" s="6"/>
      <c r="P67" s="6">
        <v>2</v>
      </c>
      <c r="Q67" s="6">
        <v>1</v>
      </c>
      <c r="R67" s="6">
        <f>3+4</f>
        <v>7</v>
      </c>
      <c r="S67" s="6">
        <v>1</v>
      </c>
      <c r="T67" s="6"/>
      <c r="U67" s="6">
        <v>2</v>
      </c>
      <c r="V67" s="6">
        <f>13+19</f>
        <v>32</v>
      </c>
      <c r="W67" s="6"/>
      <c r="X67" s="6"/>
      <c r="Y67" s="6">
        <f>1+1</f>
        <v>2</v>
      </c>
      <c r="Z67" s="6"/>
      <c r="AA67" s="6"/>
      <c r="AB67" s="6"/>
      <c r="AC67" s="6"/>
      <c r="AD67" s="6"/>
      <c r="AE67" s="6"/>
      <c r="AF67" s="6">
        <f>5+10</f>
        <v>15</v>
      </c>
      <c r="AG67" s="6">
        <f>12+8</f>
        <v>20</v>
      </c>
      <c r="AH67" s="6">
        <f>3+3</f>
        <v>6</v>
      </c>
      <c r="AI67" s="6"/>
      <c r="AJ67" s="6">
        <f>9+12</f>
        <v>21</v>
      </c>
      <c r="AK67" s="6"/>
      <c r="AL67" s="6">
        <f>6882+5293</f>
        <v>12175</v>
      </c>
      <c r="AM67" s="6">
        <v>1</v>
      </c>
      <c r="AN67" s="6"/>
      <c r="AO67" s="6">
        <v>1</v>
      </c>
      <c r="AP67" s="6"/>
      <c r="AQ67" s="6"/>
      <c r="AR67" s="6">
        <f>19+13</f>
        <v>32</v>
      </c>
      <c r="AS67" s="6">
        <f>3+6</f>
        <v>9</v>
      </c>
      <c r="AT67" s="6"/>
      <c r="AU67" s="6">
        <v>6</v>
      </c>
      <c r="AV67" s="6">
        <f>74+50</f>
        <v>124</v>
      </c>
      <c r="AW67" s="6"/>
      <c r="AX67" s="6">
        <v>3</v>
      </c>
      <c r="AY67">
        <f t="shared" si="4"/>
        <v>12678</v>
      </c>
    </row>
    <row r="68" spans="2:51" ht="15" x14ac:dyDescent="0.25">
      <c r="B68" s="5" t="s">
        <v>67</v>
      </c>
      <c r="C68" s="6">
        <f>SUM(C51:C67)</f>
        <v>16</v>
      </c>
      <c r="D68" s="6">
        <f t="shared" ref="D68:AX68" si="5">SUM(D51:D67)</f>
        <v>16</v>
      </c>
      <c r="E68" s="6">
        <f t="shared" si="5"/>
        <v>24</v>
      </c>
      <c r="F68" s="6">
        <f t="shared" si="5"/>
        <v>2</v>
      </c>
      <c r="G68" s="6">
        <f t="shared" si="5"/>
        <v>926</v>
      </c>
      <c r="H68" s="6">
        <f t="shared" si="5"/>
        <v>915</v>
      </c>
      <c r="I68" s="6">
        <f t="shared" si="5"/>
        <v>0</v>
      </c>
      <c r="J68" s="6">
        <f t="shared" si="5"/>
        <v>0</v>
      </c>
      <c r="K68" s="6">
        <f t="shared" si="5"/>
        <v>2</v>
      </c>
      <c r="L68" s="6">
        <f t="shared" si="5"/>
        <v>5</v>
      </c>
      <c r="M68" s="6">
        <f t="shared" si="5"/>
        <v>10</v>
      </c>
      <c r="N68" s="6">
        <f t="shared" si="5"/>
        <v>80</v>
      </c>
      <c r="O68" s="6">
        <f t="shared" si="5"/>
        <v>9</v>
      </c>
      <c r="P68" s="6">
        <f t="shared" si="5"/>
        <v>13</v>
      </c>
      <c r="Q68" s="6">
        <f t="shared" si="5"/>
        <v>6</v>
      </c>
      <c r="R68" s="6">
        <f t="shared" si="5"/>
        <v>57</v>
      </c>
      <c r="S68" s="6">
        <f t="shared" si="5"/>
        <v>11</v>
      </c>
      <c r="T68" s="6">
        <f t="shared" si="5"/>
        <v>9</v>
      </c>
      <c r="U68" s="6">
        <f t="shared" si="5"/>
        <v>61</v>
      </c>
      <c r="V68" s="6">
        <f t="shared" si="5"/>
        <v>1490</v>
      </c>
      <c r="W68" s="6">
        <f t="shared" si="5"/>
        <v>0</v>
      </c>
      <c r="X68" s="6">
        <f t="shared" si="5"/>
        <v>0</v>
      </c>
      <c r="Y68" s="6">
        <f t="shared" si="5"/>
        <v>5</v>
      </c>
      <c r="Z68" s="6">
        <f t="shared" si="5"/>
        <v>6</v>
      </c>
      <c r="AA68" s="6">
        <f t="shared" si="5"/>
        <v>6</v>
      </c>
      <c r="AB68" s="6">
        <f t="shared" si="5"/>
        <v>35</v>
      </c>
      <c r="AC68" s="6">
        <f t="shared" si="5"/>
        <v>0</v>
      </c>
      <c r="AD68" s="6">
        <f t="shared" si="5"/>
        <v>4</v>
      </c>
      <c r="AE68" s="6">
        <f t="shared" si="5"/>
        <v>3</v>
      </c>
      <c r="AF68" s="6">
        <f t="shared" si="5"/>
        <v>202</v>
      </c>
      <c r="AG68" s="6">
        <f t="shared" si="5"/>
        <v>199</v>
      </c>
      <c r="AH68" s="6">
        <f t="shared" si="5"/>
        <v>28</v>
      </c>
      <c r="AI68" s="6">
        <f t="shared" si="5"/>
        <v>95</v>
      </c>
      <c r="AJ68" s="6">
        <f t="shared" si="5"/>
        <v>179</v>
      </c>
      <c r="AK68" s="6">
        <f t="shared" si="5"/>
        <v>5</v>
      </c>
      <c r="AL68" s="6">
        <f t="shared" si="5"/>
        <v>26464</v>
      </c>
      <c r="AM68" s="6">
        <f t="shared" si="5"/>
        <v>6</v>
      </c>
      <c r="AN68" s="6">
        <f t="shared" si="5"/>
        <v>12</v>
      </c>
      <c r="AO68" s="6">
        <f t="shared" si="5"/>
        <v>18</v>
      </c>
      <c r="AP68" s="6">
        <f t="shared" si="5"/>
        <v>0</v>
      </c>
      <c r="AQ68" s="6">
        <f t="shared" si="5"/>
        <v>12</v>
      </c>
      <c r="AR68" s="6">
        <f t="shared" si="5"/>
        <v>303</v>
      </c>
      <c r="AS68" s="6">
        <f t="shared" si="5"/>
        <v>18</v>
      </c>
      <c r="AT68" s="6">
        <f t="shared" si="5"/>
        <v>28</v>
      </c>
      <c r="AU68" s="6">
        <f t="shared" si="5"/>
        <v>98</v>
      </c>
      <c r="AV68" s="6">
        <f t="shared" si="5"/>
        <v>3896</v>
      </c>
      <c r="AW68" s="6">
        <f t="shared" si="5"/>
        <v>1</v>
      </c>
      <c r="AX68" s="6">
        <f t="shared" si="5"/>
        <v>516</v>
      </c>
      <c r="AY68" s="9">
        <f t="shared" si="4"/>
        <v>35791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סייג</dc:creator>
  <cp:lastModifiedBy>איסרא אקעיק</cp:lastModifiedBy>
  <dcterms:created xsi:type="dcterms:W3CDTF">2025-02-05T12:38:53Z</dcterms:created>
  <dcterms:modified xsi:type="dcterms:W3CDTF">2026-06-11T09:47:31Z</dcterms:modified>
</cp:coreProperties>
</file>