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235" windowHeight="8190" activeTab="2"/>
  </bookViews>
  <sheets>
    <sheet name="ריכוז עלויות" sheetId="5" r:id="rId1"/>
    <sheet name="ריכוז שטחים" sheetId="4" r:id="rId2"/>
    <sheet name="ריכוז תעריפים" sheetId="1" r:id="rId3"/>
    <sheet name="גיליון2" sheetId="2" r:id="rId4"/>
    <sheet name="גיליון3" sheetId="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45621"/>
</workbook>
</file>

<file path=xl/calcChain.xml><?xml version="1.0" encoding="utf-8"?>
<calcChain xmlns="http://schemas.openxmlformats.org/spreadsheetml/2006/main">
  <c r="C14" i="5" l="1"/>
  <c r="C13" i="5"/>
  <c r="C20" i="5"/>
  <c r="C12" i="5"/>
  <c r="C11" i="5"/>
  <c r="C18" i="5"/>
  <c r="D20" i="4"/>
  <c r="C20" i="4"/>
  <c r="D18" i="4"/>
  <c r="C18" i="4"/>
  <c r="D17" i="4"/>
  <c r="C17" i="4"/>
  <c r="D16" i="4"/>
  <c r="C16" i="4"/>
  <c r="D15" i="4"/>
  <c r="C15" i="4"/>
  <c r="D14" i="4"/>
  <c r="C14" i="4"/>
  <c r="D13" i="4"/>
  <c r="C13" i="4"/>
  <c r="D12" i="4"/>
  <c r="C12" i="4"/>
  <c r="D11" i="4"/>
  <c r="C11" i="4"/>
  <c r="C16" i="5" l="1"/>
  <c r="C15" i="5"/>
  <c r="C17" i="5"/>
  <c r="C21" i="5" s="1"/>
  <c r="D20" i="1"/>
  <c r="C20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</calcChain>
</file>

<file path=xl/sharedStrings.xml><?xml version="1.0" encoding="utf-8"?>
<sst xmlns="http://schemas.openxmlformats.org/spreadsheetml/2006/main" count="51" uniqueCount="24">
  <si>
    <t>מועצה אזורית מגידו</t>
  </si>
  <si>
    <t>ריכוז תעריפים - חוק עזר לשצ"פים</t>
  </si>
  <si>
    <t>מס'</t>
  </si>
  <si>
    <t>שם ישוב</t>
  </si>
  <si>
    <t>תעריף</t>
  </si>
  <si>
    <t>לכל מ"ר בנייה</t>
  </si>
  <si>
    <t>לכל מ"ר מגרש</t>
  </si>
  <si>
    <t>שטח קרקע</t>
  </si>
  <si>
    <t>אלייקים</t>
  </si>
  <si>
    <t>דליה</t>
  </si>
  <si>
    <t>יקנעם המושבה</t>
  </si>
  <si>
    <t>מדרך עוז</t>
  </si>
  <si>
    <t>עין העמק</t>
  </si>
  <si>
    <t>עין השופט</t>
  </si>
  <si>
    <t>רמות מנשה</t>
  </si>
  <si>
    <t>רמת השופט</t>
  </si>
  <si>
    <t>מבוא כרמל</t>
  </si>
  <si>
    <t>במחירי 10/11</t>
  </si>
  <si>
    <t>מ"ר</t>
  </si>
  <si>
    <t>שטח בנייה - לאחר מימוש אחוזי בנייה</t>
  </si>
  <si>
    <t>ריכוזעלויות - חוק עזר לשצ"פים</t>
  </si>
  <si>
    <t>עלות בש"ח כולל העמסות</t>
  </si>
  <si>
    <t>סה"כ</t>
  </si>
  <si>
    <t>ריכוז שטחים - חוק עזר לשצ"פים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</si>
</sst>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₪&quot;\ #,##0.00"/>
    <numFmt numFmtId="165" formatCode="&quot;₪&quot;\ #,##0"/>
    <numFmt numFmtId="166" formatCode="0.000"/>
  </numFmts>
  <fonts count="5" x14ac:knownFonts="1">
    <font>
      <sz val="10"/>
      <color theme="1"/>
      <name val="Arial"/>
      <family val="2"/>
      <charset val="177"/>
    </font>
    <font>
      <sz val="14"/>
      <color theme="1"/>
      <name val="Arial"/>
      <family val="2"/>
      <charset val="177"/>
    </font>
    <font>
      <sz val="16"/>
      <color theme="1"/>
      <name val="Arial"/>
      <family val="2"/>
      <charset val="177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3" xfId="0" applyFont="1" applyBorder="1"/>
    <xf numFmtId="3" fontId="4" fillId="0" borderId="4" xfId="0" applyNumberFormat="1" applyFon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3" fillId="0" borderId="3" xfId="0" applyFont="1" applyFill="1" applyBorder="1"/>
    <xf numFmtId="0" fontId="3" fillId="0" borderId="4" xfId="0" applyFont="1" applyFill="1" applyBorder="1"/>
    <xf numFmtId="3" fontId="4" fillId="0" borderId="4" xfId="0" applyNumberFormat="1" applyFont="1" applyFill="1" applyBorder="1"/>
    <xf numFmtId="164" fontId="4" fillId="0" borderId="4" xfId="0" applyNumberFormat="1" applyFont="1" applyFill="1" applyBorder="1"/>
    <xf numFmtId="164" fontId="4" fillId="0" borderId="5" xfId="0" applyNumberFormat="1" applyFont="1" applyFill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/>
    <xf numFmtId="0" fontId="3" fillId="0" borderId="11" xfId="0" applyFont="1" applyBorder="1" applyAlignment="1">
      <alignment wrapText="1"/>
    </xf>
    <xf numFmtId="165" fontId="3" fillId="0" borderId="5" xfId="0" applyNumberFormat="1" applyFont="1" applyFill="1" applyBorder="1"/>
    <xf numFmtId="165" fontId="3" fillId="0" borderId="5" xfId="0" applyNumberFormat="1" applyFont="1" applyBorder="1"/>
    <xf numFmtId="0" fontId="3" fillId="0" borderId="12" xfId="0" applyFont="1" applyBorder="1"/>
    <xf numFmtId="0" fontId="3" fillId="0" borderId="13" xfId="0" applyFont="1" applyBorder="1"/>
    <xf numFmtId="165" fontId="3" fillId="0" borderId="14" xfId="0" applyNumberFormat="1" applyFont="1" applyBorder="1"/>
    <xf numFmtId="0" fontId="3" fillId="0" borderId="15" xfId="0" applyFont="1" applyBorder="1"/>
    <xf numFmtId="0" fontId="4" fillId="0" borderId="16" xfId="0" applyFont="1" applyBorder="1"/>
    <xf numFmtId="165" fontId="3" fillId="0" borderId="17" xfId="0" applyNumberFormat="1" applyFont="1" applyBorder="1"/>
    <xf numFmtId="3" fontId="4" fillId="0" borderId="5" xfId="0" applyNumberFormat="1" applyFont="1" applyFill="1" applyBorder="1"/>
    <xf numFmtId="3" fontId="4" fillId="0" borderId="5" xfId="0" applyNumberFormat="1" applyFont="1" applyBorder="1"/>
    <xf numFmtId="164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488;&#1500;&#1497;&#1497;&#1511;&#1497;&#1501;%20&#1495;&#1493;&#1511;%20&#1506;&#1494;&#1512;%20&#1500;&#1513;&#1510;&#1508;&#1497;&#1501;%20-%20&#1492;&#1506;&#1489;&#1512;&#149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491;&#1500;&#1497;&#1492;%20&#1495;&#1493;&#1511;%20&#1506;&#1494;&#1512;%20&#1500;&#1513;&#1510;&#1508;&#1497;&#1501;%20-%20&#1492;&#1506;&#1489;&#1512;&#149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497;&#1511;&#1504;&#1506;&#1501;%20&#1495;&#1493;&#1511;%20&#1506;&#1494;&#1512;%20&#1500;&#1513;&#1510;&#1508;&#1497;&#1501;%20-%20&#1492;&#1506;&#1489;&#1512;&#14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502;&#1491;&#1512;&#1498;%20&#1506;&#1493;&#1494;%20&#1495;&#1493;&#1511;%20&#1506;&#1494;&#1512;%20&#1500;&#1513;&#1510;&#1508;&#1497;&#1501;%20-%20&#1492;&#1506;&#1489;&#1512;&#149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506;&#1497;&#1503;%20&#1492;&#1506;&#1502;&#1511;%20&#1495;&#1493;&#1511;%20&#1506;&#1494;&#1512;%20&#1500;&#1513;&#1510;&#1508;&#1497;&#1501;%20-%20&#1492;&#1506;&#1489;&#1512;&#149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1506;&#1497;&#1503;%20&#1492;&#1513;&#1493;&#1508;&#1496;%20&#1495;&#1493;&#1511;%20&#1506;&#1494;&#1512;%20&#1500;&#1513;&#1510;&#1508;&#1497;&#1501;%20-%20&#1492;&#1506;&#1489;&#1512;&#1492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1512;&#1502;&#1493;&#1514;%20&#1502;&#1504;&#1513;&#1492;%20&#1495;&#1493;&#1511;%20&#1506;&#1494;&#1512;%20&#1500;&#1513;&#1510;&#1508;&#1497;&#1501;%20-%20&#1492;&#1506;&#1489;&#1512;&#149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1512;&#1502;&#1514;%20&#1492;&#1513;&#1493;&#1508;&#1496;%20&#1495;&#1493;&#1511;%20&#1506;&#1494;&#1512;%20&#1500;&#1513;&#1510;&#1508;&#1497;&#1501;%20-%20&#1492;&#1506;&#1489;&#1512;&#149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1502;&#1489;&#1493;&#1488;%20&#1499;&#1512;&#1502;&#1500;%20&#1495;&#1493;&#1511;%20&#1506;&#1494;&#1512;%20&#1500;&#1513;&#1510;&#1508;&#1497;&#1501;%20-%20&#1492;&#1506;&#1489;&#1512;&#14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אלייקים"/>
      <sheetName val="מחירי בסיס"/>
      <sheetName val="טבלה מס' 1 - בסיס חיוב"/>
      <sheetName val="טבלה מס'2א' - עלויות ישירות - ש"/>
      <sheetName val="טבלה 3- עלויות תשתית תאורה"/>
      <sheetName val="טבלה מס' 6 - חישוב הוצ' מימון"/>
      <sheetName val="טבלה מס' 7 - סיכום עלויות"/>
      <sheetName val="טבלה מס' 8 - חישוב ההיט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3">
          <cell r="C23">
            <v>620723.01599999995</v>
          </cell>
        </row>
      </sheetData>
      <sheetData sheetId="7">
        <row r="11">
          <cell r="D11">
            <v>296040</v>
          </cell>
        </row>
        <row r="12">
          <cell r="D12">
            <v>90285.03</v>
          </cell>
        </row>
        <row r="20">
          <cell r="C20">
            <v>1.6913029125269274</v>
          </cell>
        </row>
        <row r="21">
          <cell r="C21">
            <v>1.6913029125269274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דליה"/>
      <sheetName val="מחירי בסיס"/>
      <sheetName val="טבלה מס' 1 - בסיס חיוב"/>
      <sheetName val="טבלה מס'2א' - עלויות ישירות - ש"/>
      <sheetName val="טבלה 3- עלויות תשתית תאורה"/>
      <sheetName val="טבלה מס' 6 - חישוב הוצ' מימון"/>
      <sheetName val="טבלה מס' 7 - סיכום עלויות"/>
      <sheetName val="טבלה מס' 8 - חישוב ההיט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3">
          <cell r="C23">
            <v>20303020.177440003</v>
          </cell>
        </row>
      </sheetData>
      <sheetData sheetId="7">
        <row r="11">
          <cell r="D11">
            <v>367410</v>
          </cell>
        </row>
        <row r="12">
          <cell r="D12">
            <v>138958.74000000002</v>
          </cell>
        </row>
        <row r="20">
          <cell r="C20">
            <v>42.205607294753136</v>
          </cell>
        </row>
        <row r="21">
          <cell r="C21">
            <v>42.205607294753136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יקנעם"/>
      <sheetName val="מחירי בסיס"/>
      <sheetName val="טבלה מס' 1 - בסיס חיוב"/>
      <sheetName val="טבלה מס'2א' - עלויות ישירות - ש"/>
      <sheetName val="טבלה 3- עלויות תשתית תאורה"/>
      <sheetName val="טבלה מס' 6 - חישוב הוצ' מימון"/>
      <sheetName val="טבלה מס' 7 - סיכום עלויות"/>
      <sheetName val="טבלה מס' 8 - חישוב ההיט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3">
          <cell r="C23">
            <v>5198702.6327999998</v>
          </cell>
        </row>
      </sheetData>
      <sheetData sheetId="7">
        <row r="11">
          <cell r="D11">
            <v>292850</v>
          </cell>
        </row>
        <row r="12">
          <cell r="D12">
            <v>87465.42</v>
          </cell>
        </row>
        <row r="20">
          <cell r="C20">
            <v>14.388894778029519</v>
          </cell>
        </row>
        <row r="21">
          <cell r="C21">
            <v>14.388894778029519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מדרך עוז"/>
      <sheetName val="מחירי בסיס"/>
      <sheetName val="טבלה מס' 1 - בסיס חיוב"/>
      <sheetName val="טבלה מס'2א' - עלויות ישירות - ש"/>
      <sheetName val="טבלה 3- עלויות תשתית תאורה"/>
      <sheetName val="טבלה מס' 6 - חישוב הוצ' מימון"/>
      <sheetName val="טבלה מס' 7 - סיכום עלויות"/>
      <sheetName val="טבלה מס' 8 - חישוב ההיט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3">
          <cell r="C23">
            <v>14539825.21056</v>
          </cell>
        </row>
      </sheetData>
      <sheetData sheetId="7">
        <row r="11">
          <cell r="D11">
            <v>296350</v>
          </cell>
        </row>
        <row r="12">
          <cell r="D12">
            <v>136071.09</v>
          </cell>
        </row>
        <row r="20">
          <cell r="C20">
            <v>35.393923938840558</v>
          </cell>
        </row>
        <row r="21">
          <cell r="C21">
            <v>35.393923938840558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עין העמק"/>
      <sheetName val="מחירי בסיס"/>
      <sheetName val="טבלה מס' 1 - בסיס חיוב"/>
      <sheetName val="טבלה מס'2א' - עלויות ישירות - ש"/>
      <sheetName val="טבלה 3- עלויות תשתית תאורה"/>
      <sheetName val="טבלה מס' 6 - חישוב הוצ' מימון"/>
      <sheetName val="טבלה מס' 7 - סיכום עלויות"/>
      <sheetName val="טבלה מס' 8 - חישוב ההיט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3">
          <cell r="C23">
            <v>14987864.441645334</v>
          </cell>
        </row>
      </sheetData>
      <sheetData sheetId="7">
        <row r="11">
          <cell r="D11">
            <v>272609</v>
          </cell>
        </row>
        <row r="12">
          <cell r="D12">
            <v>118576.629</v>
          </cell>
        </row>
        <row r="20">
          <cell r="C20">
            <v>40.330467795017711</v>
          </cell>
        </row>
        <row r="21">
          <cell r="C21">
            <v>40.330467795017711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עין השופט"/>
      <sheetName val="מחירי בסיס"/>
      <sheetName val="טבלה מס' 1 - בסיס חיוב"/>
      <sheetName val="טבלה מס'2א' - עלויות ישירות - ש"/>
      <sheetName val="טבלה 3- עלויות תשתית תאורה"/>
      <sheetName val="טבלה מס' 6 - חישוב הוצ' מימון"/>
      <sheetName val="טבלה מס' 7 - סיכום עלויות"/>
      <sheetName val="טבלה מס' 8 - חישוב ההיט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3">
          <cell r="C23">
            <v>5912965.72064</v>
          </cell>
        </row>
      </sheetData>
      <sheetData sheetId="7">
        <row r="11">
          <cell r="D11">
            <v>281880</v>
          </cell>
        </row>
        <row r="12">
          <cell r="D12">
            <v>113592.375</v>
          </cell>
        </row>
        <row r="20">
          <cell r="C20">
            <v>15.738582101414666</v>
          </cell>
        </row>
        <row r="21">
          <cell r="C21">
            <v>15.738582101414666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רמות מנשה"/>
      <sheetName val="מחירי בסיס"/>
      <sheetName val="טבלה מס' 1 - בסיס חיוב"/>
      <sheetName val="טבלה מס'2א' - עלויות ישירות - ש"/>
      <sheetName val="טבלה 3- עלויות תשתית תאורה"/>
      <sheetName val="טבלה מס' 6 - חישוב הוצ' מימון"/>
      <sheetName val="טבלה מס' 7 - סיכום עלויות"/>
      <sheetName val="טבלה מס' 8 - חישוב ההיט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3">
          <cell r="C23">
            <v>9352134.9722666666</v>
          </cell>
        </row>
      </sheetData>
      <sheetData sheetId="7">
        <row r="11">
          <cell r="D11">
            <v>267028</v>
          </cell>
        </row>
        <row r="12">
          <cell r="D12">
            <v>147307.95000000001</v>
          </cell>
        </row>
        <row r="20">
          <cell r="C20">
            <v>23.759349393616368</v>
          </cell>
        </row>
        <row r="21">
          <cell r="C21">
            <v>23.759349393616368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רמת השופט"/>
      <sheetName val="מחירי בסיס"/>
      <sheetName val="טבלה מס' 1 - בסיס חיוב"/>
      <sheetName val="טבלה מס'2א' - עלויות ישירות - ש"/>
      <sheetName val="טבלה 3- עלויות תשתית תאורה"/>
      <sheetName val="טבלה מס' 6 - חישוב הוצ' מימון"/>
      <sheetName val="טבלה מס' 7 - סיכום עלויות"/>
      <sheetName val="טבלה מס' 8 - חישוב ההיט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3">
          <cell r="C23">
            <v>16126064.057653334</v>
          </cell>
        </row>
      </sheetData>
      <sheetData sheetId="7">
        <row r="11">
          <cell r="D11">
            <v>188830</v>
          </cell>
        </row>
        <row r="12">
          <cell r="D12">
            <v>78094.044000000009</v>
          </cell>
        </row>
        <row r="20">
          <cell r="C20">
            <v>63.594137181639724</v>
          </cell>
        </row>
        <row r="21">
          <cell r="C21">
            <v>63.594137181639724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מבוא כרמל"/>
      <sheetName val="מחירי בסיס"/>
      <sheetName val="טבלה מס' 1 - בסיס חיוב"/>
      <sheetName val=" מבוא כרמל - עלויות בסיס 2א"/>
      <sheetName val="טבלה 3- עלויות תשתית תאורה"/>
      <sheetName val="טבלה מס' 6 - חישוב הוצ' מימון"/>
      <sheetName val="טבלה מס' 7 - סיכום עלויות"/>
      <sheetName val="טבלה מס' 8 - חישוב ההיט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3">
          <cell r="C23">
            <v>24952410.928835034</v>
          </cell>
        </row>
      </sheetData>
      <sheetData sheetId="7">
        <row r="11">
          <cell r="C11">
            <v>342600</v>
          </cell>
        </row>
        <row r="12">
          <cell r="C12">
            <v>223965</v>
          </cell>
        </row>
        <row r="20">
          <cell r="C20">
            <v>7.9415775744628094</v>
          </cell>
        </row>
        <row r="21">
          <cell r="C21">
            <v>71.47419817016528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workbookViewId="0">
      <selection activeCell="A9" sqref="A9:C21"/>
    </sheetView>
  </sheetViews>
  <sheetFormatPr defaultRowHeight="12.75" x14ac:dyDescent="0.2"/>
  <cols>
    <col min="1" max="1" width="11.28515625" customWidth="1"/>
    <col min="2" max="2" width="24" customWidth="1"/>
    <col min="3" max="3" width="20.42578125" customWidth="1"/>
  </cols>
  <sheetData>
    <row r="1" spans="1:3" ht="18" x14ac:dyDescent="0.25">
      <c r="A1" s="21" t="s">
        <v>0</v>
      </c>
      <c r="B1" s="21"/>
    </row>
    <row r="3" spans="1:3" ht="20.25" x14ac:dyDescent="0.3">
      <c r="A3" s="22" t="s">
        <v>20</v>
      </c>
      <c r="B3" s="22"/>
    </row>
    <row r="7" spans="1:3" x14ac:dyDescent="0.2">
      <c r="A7" t="s">
        <v>17</v>
      </c>
    </row>
    <row r="8" spans="1:3" ht="13.5" thickBot="1" x14ac:dyDescent="0.25"/>
    <row r="9" spans="1:3" ht="43.5" customHeight="1" thickTop="1" x14ac:dyDescent="0.25">
      <c r="A9" s="1" t="s">
        <v>2</v>
      </c>
      <c r="B9" s="2" t="s">
        <v>3</v>
      </c>
      <c r="C9" s="24" t="s">
        <v>21</v>
      </c>
    </row>
    <row r="10" spans="1:3" ht="18" x14ac:dyDescent="0.25">
      <c r="A10" s="3"/>
      <c r="B10" s="4"/>
      <c r="C10" s="23"/>
    </row>
    <row r="11" spans="1:3" ht="18" x14ac:dyDescent="0.25">
      <c r="A11" s="14">
        <v>1</v>
      </c>
      <c r="B11" s="15" t="s">
        <v>8</v>
      </c>
      <c r="C11" s="25">
        <f>+'[1]טבלה מס'' 7 - סיכום עלויות'!$C$23</f>
        <v>620723.01599999995</v>
      </c>
    </row>
    <row r="12" spans="1:3" ht="18" x14ac:dyDescent="0.25">
      <c r="A12" s="7">
        <v>2</v>
      </c>
      <c r="B12" s="5" t="s">
        <v>9</v>
      </c>
      <c r="C12" s="26">
        <f>+'[2]טבלה מס'' 7 - סיכום עלויות'!$C$23</f>
        <v>20303020.177440003</v>
      </c>
    </row>
    <row r="13" spans="1:3" ht="18" x14ac:dyDescent="0.25">
      <c r="A13" s="7">
        <v>3</v>
      </c>
      <c r="B13" s="5" t="s">
        <v>10</v>
      </c>
      <c r="C13" s="26">
        <f>+'[3]טבלה מס'' 7 - סיכום עלויות'!$C$23</f>
        <v>5198702.6327999998</v>
      </c>
    </row>
    <row r="14" spans="1:3" ht="18" x14ac:dyDescent="0.25">
      <c r="A14" s="7">
        <v>4</v>
      </c>
      <c r="B14" s="5" t="s">
        <v>11</v>
      </c>
      <c r="C14" s="26">
        <f>+'[4]טבלה מס'' 7 - סיכום עלויות'!$C$23</f>
        <v>14539825.21056</v>
      </c>
    </row>
    <row r="15" spans="1:3" ht="18" x14ac:dyDescent="0.25">
      <c r="A15" s="7">
        <v>5</v>
      </c>
      <c r="B15" s="5" t="s">
        <v>12</v>
      </c>
      <c r="C15" s="26">
        <f>+'[5]טבלה מס'' 7 - סיכום עלויות'!$C$23</f>
        <v>14987864.441645334</v>
      </c>
    </row>
    <row r="16" spans="1:3" ht="18" x14ac:dyDescent="0.25">
      <c r="A16" s="7">
        <v>6</v>
      </c>
      <c r="B16" s="5" t="s">
        <v>13</v>
      </c>
      <c r="C16" s="26">
        <f>+'[6]טבלה מס'' 7 - סיכום עלויות'!$C$23</f>
        <v>5912965.72064</v>
      </c>
    </row>
    <row r="17" spans="1:3" ht="18" x14ac:dyDescent="0.25">
      <c r="A17" s="7">
        <v>7</v>
      </c>
      <c r="B17" s="5" t="s">
        <v>14</v>
      </c>
      <c r="C17" s="26">
        <f>+'[7]טבלה מס'' 7 - סיכום עלויות'!$C$23</f>
        <v>9352134.9722666666</v>
      </c>
    </row>
    <row r="18" spans="1:3" ht="18" x14ac:dyDescent="0.25">
      <c r="A18" s="14">
        <v>8</v>
      </c>
      <c r="B18" s="15" t="s">
        <v>15</v>
      </c>
      <c r="C18" s="25">
        <f>+'[8]טבלה מס'' 7 - סיכום עלויות'!$C$23</f>
        <v>16126064.057653334</v>
      </c>
    </row>
    <row r="19" spans="1:3" ht="18" x14ac:dyDescent="0.25">
      <c r="A19" s="7"/>
      <c r="B19" s="5"/>
      <c r="C19" s="26"/>
    </row>
    <row r="20" spans="1:3" ht="18.75" thickBot="1" x14ac:dyDescent="0.3">
      <c r="A20" s="27">
        <v>9</v>
      </c>
      <c r="B20" s="28" t="s">
        <v>16</v>
      </c>
      <c r="C20" s="29">
        <f>+'[9]טבלה מס'' 7 - סיכום עלויות'!$C$23</f>
        <v>24952410.928835034</v>
      </c>
    </row>
    <row r="21" spans="1:3" ht="19.5" thickTop="1" thickBot="1" x14ac:dyDescent="0.3">
      <c r="A21" s="30" t="s">
        <v>22</v>
      </c>
      <c r="B21" s="31"/>
      <c r="C21" s="32">
        <f>SUM(C11:C20)</f>
        <v>111993711.15784037</v>
      </c>
    </row>
    <row r="22" spans="1:3" ht="13.5" thickTop="1" x14ac:dyDescent="0.2"/>
  </sheetData>
  <mergeCells count="2">
    <mergeCell ref="A1:B1"/>
    <mergeCell ref="A3:B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activeCell="A9" sqref="A9:D21"/>
    </sheetView>
  </sheetViews>
  <sheetFormatPr defaultRowHeight="12.75" x14ac:dyDescent="0.2"/>
  <cols>
    <col min="1" max="1" width="11.28515625" customWidth="1"/>
    <col min="2" max="2" width="18.7109375" customWidth="1"/>
    <col min="3" max="3" width="16.85546875" customWidth="1"/>
    <col min="4" max="4" width="23.140625" customWidth="1"/>
  </cols>
  <sheetData>
    <row r="1" spans="1:4" ht="18" x14ac:dyDescent="0.25">
      <c r="A1" s="21" t="s">
        <v>0</v>
      </c>
      <c r="B1" s="21"/>
      <c r="C1" s="21"/>
      <c r="D1" s="21"/>
    </row>
    <row r="3" spans="1:4" ht="20.25" x14ac:dyDescent="0.3">
      <c r="A3" s="22" t="s">
        <v>23</v>
      </c>
      <c r="B3" s="22"/>
      <c r="C3" s="22"/>
      <c r="D3" s="22"/>
    </row>
    <row r="7" spans="1:4" x14ac:dyDescent="0.2">
      <c r="A7" t="s">
        <v>17</v>
      </c>
    </row>
    <row r="8" spans="1:4" ht="13.5" thickBot="1" x14ac:dyDescent="0.25"/>
    <row r="9" spans="1:4" ht="43.5" customHeight="1" thickTop="1" x14ac:dyDescent="0.25">
      <c r="A9" s="1" t="s">
        <v>2</v>
      </c>
      <c r="B9" s="2" t="s">
        <v>3</v>
      </c>
      <c r="C9" s="2" t="s">
        <v>7</v>
      </c>
      <c r="D9" s="24" t="s">
        <v>19</v>
      </c>
    </row>
    <row r="10" spans="1:4" ht="18" x14ac:dyDescent="0.25">
      <c r="A10" s="3"/>
      <c r="B10" s="4"/>
      <c r="C10" s="4" t="s">
        <v>18</v>
      </c>
      <c r="D10" s="23" t="s">
        <v>18</v>
      </c>
    </row>
    <row r="11" spans="1:4" ht="18" x14ac:dyDescent="0.25">
      <c r="A11" s="14">
        <v>1</v>
      </c>
      <c r="B11" s="15" t="s">
        <v>8</v>
      </c>
      <c r="C11" s="16">
        <f>+'[1]טבלה מס'' 8 - חישוב ההיטל'!$D$11</f>
        <v>296040</v>
      </c>
      <c r="D11" s="33">
        <f>+'[1]טבלה מס'' 8 - חישוב ההיטל'!$D$12</f>
        <v>90285.03</v>
      </c>
    </row>
    <row r="12" spans="1:4" ht="18" x14ac:dyDescent="0.25">
      <c r="A12" s="7">
        <v>2</v>
      </c>
      <c r="B12" s="5" t="s">
        <v>9</v>
      </c>
      <c r="C12" s="8">
        <f>+'[2]טבלה מס'' 8 - חישוב ההיטל'!$D$11</f>
        <v>367410</v>
      </c>
      <c r="D12" s="34">
        <f>+'[2]טבלה מס'' 8 - חישוב ההיטל'!$D$12</f>
        <v>138958.74000000002</v>
      </c>
    </row>
    <row r="13" spans="1:4" ht="18" x14ac:dyDescent="0.25">
      <c r="A13" s="7">
        <v>3</v>
      </c>
      <c r="B13" s="5" t="s">
        <v>10</v>
      </c>
      <c r="C13" s="8">
        <f>+'[3]טבלה מס'' 8 - חישוב ההיטל'!$D$11</f>
        <v>292850</v>
      </c>
      <c r="D13" s="34">
        <f>+'[3]טבלה מס'' 8 - חישוב ההיטל'!$D$12</f>
        <v>87465.42</v>
      </c>
    </row>
    <row r="14" spans="1:4" ht="18" x14ac:dyDescent="0.25">
      <c r="A14" s="7">
        <v>4</v>
      </c>
      <c r="B14" s="5" t="s">
        <v>11</v>
      </c>
      <c r="C14" s="8">
        <f>+'[4]טבלה מס'' 8 - חישוב ההיטל'!$D$11</f>
        <v>296350</v>
      </c>
      <c r="D14" s="34">
        <f>+'[4]טבלה מס'' 8 - חישוב ההיטל'!$D$12</f>
        <v>136071.09</v>
      </c>
    </row>
    <row r="15" spans="1:4" ht="18" x14ac:dyDescent="0.25">
      <c r="A15" s="7">
        <v>5</v>
      </c>
      <c r="B15" s="5" t="s">
        <v>12</v>
      </c>
      <c r="C15" s="8">
        <f>+'[5]טבלה מס'' 8 - חישוב ההיטל'!$D$11</f>
        <v>272609</v>
      </c>
      <c r="D15" s="34">
        <f>+'[5]טבלה מס'' 8 - חישוב ההיטל'!$D$12</f>
        <v>118576.629</v>
      </c>
    </row>
    <row r="16" spans="1:4" ht="18" x14ac:dyDescent="0.25">
      <c r="A16" s="7">
        <v>6</v>
      </c>
      <c r="B16" s="5" t="s">
        <v>13</v>
      </c>
      <c r="C16" s="8">
        <f>+'[6]טבלה מס'' 8 - חישוב ההיטל'!$D$11</f>
        <v>281880</v>
      </c>
      <c r="D16" s="34">
        <f>+'[6]טבלה מס'' 8 - חישוב ההיטל'!$D$12</f>
        <v>113592.375</v>
      </c>
    </row>
    <row r="17" spans="1:4" ht="18" x14ac:dyDescent="0.25">
      <c r="A17" s="7">
        <v>7</v>
      </c>
      <c r="B17" s="5" t="s">
        <v>14</v>
      </c>
      <c r="C17" s="8">
        <f>+'[7]טבלה מס'' 8 - חישוב ההיטל'!$D$11</f>
        <v>267028</v>
      </c>
      <c r="D17" s="34">
        <f>+'[7]טבלה מס'' 8 - חישוב ההיטל'!$D$12</f>
        <v>147307.95000000001</v>
      </c>
    </row>
    <row r="18" spans="1:4" ht="18" x14ac:dyDescent="0.25">
      <c r="A18" s="14">
        <v>8</v>
      </c>
      <c r="B18" s="15" t="s">
        <v>15</v>
      </c>
      <c r="C18" s="16">
        <f>+'[8]טבלה מס'' 8 - חישוב ההיטל'!$D$11</f>
        <v>188830</v>
      </c>
      <c r="D18" s="33">
        <f>+'[8]טבלה מס'' 8 - חישוב ההיטל'!$D$12</f>
        <v>78094.044000000009</v>
      </c>
    </row>
    <row r="19" spans="1:4" ht="18" x14ac:dyDescent="0.25">
      <c r="A19" s="7"/>
      <c r="B19" s="5"/>
      <c r="C19" s="4"/>
      <c r="D19" s="23"/>
    </row>
    <row r="20" spans="1:4" ht="18" x14ac:dyDescent="0.25">
      <c r="A20" s="7">
        <v>9</v>
      </c>
      <c r="B20" s="5" t="s">
        <v>16</v>
      </c>
      <c r="C20" s="8">
        <f>+'[9]טבלה מס'' 8 - חישוב ההיטל'!$C$11</f>
        <v>342600</v>
      </c>
      <c r="D20" s="34">
        <f>+'[9]טבלה מס'' 8 - חישוב ההיטל'!$C$12</f>
        <v>223965</v>
      </c>
    </row>
    <row r="21" spans="1:4" ht="18.75" thickBot="1" x14ac:dyDescent="0.3">
      <c r="A21" s="11"/>
      <c r="B21" s="12"/>
      <c r="C21" s="12"/>
      <c r="D21" s="13"/>
    </row>
    <row r="22" spans="1:4" ht="13.5" thickTop="1" x14ac:dyDescent="0.2"/>
  </sheetData>
  <mergeCells count="2">
    <mergeCell ref="A1:D1"/>
    <mergeCell ref="A3:D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rightToLeft="1" tabSelected="1" workbookViewId="0">
      <selection activeCell="F9" sqref="F9"/>
    </sheetView>
  </sheetViews>
  <sheetFormatPr defaultRowHeight="12.75" x14ac:dyDescent="0.2"/>
  <cols>
    <col min="1" max="1" width="11.28515625" customWidth="1"/>
    <col min="2" max="2" width="18.7109375" customWidth="1"/>
    <col min="3" max="3" width="16.85546875" bestFit="1" customWidth="1"/>
    <col min="4" max="4" width="17.85546875" bestFit="1" customWidth="1"/>
  </cols>
  <sheetData>
    <row r="1" spans="1:4" ht="18" x14ac:dyDescent="0.25">
      <c r="A1" s="21" t="s">
        <v>0</v>
      </c>
      <c r="B1" s="21"/>
      <c r="C1" s="21"/>
      <c r="D1" s="21"/>
    </row>
    <row r="3" spans="1:4" ht="20.25" x14ac:dyDescent="0.3">
      <c r="A3" s="22" t="s">
        <v>1</v>
      </c>
      <c r="B3" s="22"/>
      <c r="C3" s="22"/>
      <c r="D3" s="22"/>
    </row>
    <row r="7" spans="1:4" x14ac:dyDescent="0.2">
      <c r="A7" t="s">
        <v>17</v>
      </c>
    </row>
    <row r="8" spans="1:4" ht="13.5" thickBot="1" x14ac:dyDescent="0.25"/>
    <row r="9" spans="1:4" ht="43.5" customHeight="1" thickTop="1" x14ac:dyDescent="0.25">
      <c r="A9" s="1" t="s">
        <v>2</v>
      </c>
      <c r="B9" s="2" t="s">
        <v>3</v>
      </c>
      <c r="C9" s="19" t="s">
        <v>4</v>
      </c>
      <c r="D9" s="20"/>
    </row>
    <row r="10" spans="1:4" ht="18" x14ac:dyDescent="0.25">
      <c r="A10" s="3"/>
      <c r="B10" s="4"/>
      <c r="C10" s="5" t="s">
        <v>5</v>
      </c>
      <c r="D10" s="6" t="s">
        <v>6</v>
      </c>
    </row>
    <row r="11" spans="1:4" ht="18" x14ac:dyDescent="0.25">
      <c r="A11" s="14">
        <v>1</v>
      </c>
      <c r="B11" s="15" t="s">
        <v>8</v>
      </c>
      <c r="C11" s="17">
        <f>+'[1]טבלה מס'' 8 - חישוב ההיטל'!$C$20</f>
        <v>1.6913029125269274</v>
      </c>
      <c r="D11" s="18">
        <f>+'[1]טבלה מס'' 8 - חישוב ההיטל'!$C$21</f>
        <v>1.6913029125269274</v>
      </c>
    </row>
    <row r="12" spans="1:4" ht="18" x14ac:dyDescent="0.25">
      <c r="A12" s="7">
        <v>2</v>
      </c>
      <c r="B12" s="5" t="s">
        <v>9</v>
      </c>
      <c r="C12" s="9">
        <f>+'[2]טבלה מס'' 8 - חישוב ההיטל'!$C$20</f>
        <v>42.205607294753136</v>
      </c>
      <c r="D12" s="10">
        <f>+'[2]טבלה מס'' 8 - חישוב ההיטל'!$C$21</f>
        <v>42.205607294753136</v>
      </c>
    </row>
    <row r="13" spans="1:4" ht="18" x14ac:dyDescent="0.25">
      <c r="A13" s="7">
        <v>3</v>
      </c>
      <c r="B13" s="5" t="s">
        <v>10</v>
      </c>
      <c r="C13" s="9">
        <f>+'[3]טבלה מס'' 8 - חישוב ההיטל'!$C$20</f>
        <v>14.388894778029519</v>
      </c>
      <c r="D13" s="10">
        <f>+'[3]טבלה מס'' 8 - חישוב ההיטל'!$C$21</f>
        <v>14.388894778029519</v>
      </c>
    </row>
    <row r="14" spans="1:4" ht="18" x14ac:dyDescent="0.25">
      <c r="A14" s="7">
        <v>4</v>
      </c>
      <c r="B14" s="5" t="s">
        <v>11</v>
      </c>
      <c r="C14" s="9">
        <f>+'[4]טבלה מס'' 8 - חישוב ההיטל'!$C$20</f>
        <v>35.393923938840558</v>
      </c>
      <c r="D14" s="10">
        <f>+'[4]טבלה מס'' 8 - חישוב ההיטל'!$C$21</f>
        <v>35.393923938840558</v>
      </c>
    </row>
    <row r="15" spans="1:4" ht="18" x14ac:dyDescent="0.25">
      <c r="A15" s="7">
        <v>5</v>
      </c>
      <c r="B15" s="5" t="s">
        <v>12</v>
      </c>
      <c r="C15" s="9">
        <f>+'[5]טבלה מס'' 8 - חישוב ההיטל'!$C$20</f>
        <v>40.330467795017711</v>
      </c>
      <c r="D15" s="10">
        <f>+'[5]טבלה מס'' 8 - חישוב ההיטל'!$C$21</f>
        <v>40.330467795017711</v>
      </c>
    </row>
    <row r="16" spans="1:4" ht="18" x14ac:dyDescent="0.25">
      <c r="A16" s="7">
        <v>6</v>
      </c>
      <c r="B16" s="5" t="s">
        <v>13</v>
      </c>
      <c r="C16" s="9">
        <f>+'[6]טבלה מס'' 8 - חישוב ההיטל'!$C$20</f>
        <v>15.738582101414666</v>
      </c>
      <c r="D16" s="10">
        <f>+'[6]טבלה מס'' 8 - חישוב ההיטל'!$C$21</f>
        <v>15.738582101414666</v>
      </c>
    </row>
    <row r="17" spans="1:7" ht="18" x14ac:dyDescent="0.25">
      <c r="A17" s="7">
        <v>7</v>
      </c>
      <c r="B17" s="5" t="s">
        <v>14</v>
      </c>
      <c r="C17" s="9">
        <f>+'[7]טבלה מס'' 8 - חישוב ההיטל'!$C$20</f>
        <v>23.759349393616368</v>
      </c>
      <c r="D17" s="10">
        <f>+'[7]טבלה מס'' 8 - חישוב ההיטל'!$C$21</f>
        <v>23.759349393616368</v>
      </c>
    </row>
    <row r="18" spans="1:7" ht="18" x14ac:dyDescent="0.25">
      <c r="A18" s="14">
        <v>8</v>
      </c>
      <c r="B18" s="15" t="s">
        <v>15</v>
      </c>
      <c r="C18" s="17">
        <f>+'[8]טבלה מס'' 8 - חישוב ההיטל'!$C$20</f>
        <v>63.594137181639724</v>
      </c>
      <c r="D18" s="18">
        <f>+'[8]טבלה מס'' 8 - חישוב ההיטל'!$C$21</f>
        <v>63.594137181639724</v>
      </c>
    </row>
    <row r="19" spans="1:7" ht="18" x14ac:dyDescent="0.25">
      <c r="A19" s="7"/>
      <c r="B19" s="5"/>
      <c r="C19" s="9"/>
      <c r="D19" s="10"/>
    </row>
    <row r="20" spans="1:7" ht="18" x14ac:dyDescent="0.25">
      <c r="A20" s="7">
        <v>9</v>
      </c>
      <c r="B20" s="5" t="s">
        <v>16</v>
      </c>
      <c r="C20" s="9">
        <f>+'[9]טבלה מס'' 8 - חישוב ההיטל'!$C$20</f>
        <v>7.9415775744628094</v>
      </c>
      <c r="D20" s="10">
        <f>+'[9]טבלה מס'' 8 - חישוב ההיטל'!$C$21</f>
        <v>71.47419817016528</v>
      </c>
      <c r="F20" s="35"/>
      <c r="G20" s="36"/>
    </row>
    <row r="21" spans="1:7" ht="18.75" thickBot="1" x14ac:dyDescent="0.3">
      <c r="A21" s="11"/>
      <c r="B21" s="12"/>
      <c r="C21" s="12"/>
      <c r="D21" s="13"/>
    </row>
    <row r="22" spans="1:7" ht="13.5" thickTop="1" x14ac:dyDescent="0.2"/>
  </sheetData>
  <mergeCells count="3">
    <mergeCell ref="C9:D9"/>
    <mergeCell ref="A1:D1"/>
    <mergeCell ref="A3:D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ריכוז עלויות</vt:lpstr>
      <vt:lpstr>ריכוז שטחים</vt:lpstr>
      <vt:lpstr>ריכוז תעריפים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 אורבניקס בעמ</dc:creator>
  <cp:lastModifiedBy>צבי אורבניקס בעמ</cp:lastModifiedBy>
  <dcterms:created xsi:type="dcterms:W3CDTF">2011-12-20T10:54:18Z</dcterms:created>
  <dcterms:modified xsi:type="dcterms:W3CDTF">2012-04-22T09:00:29Z</dcterms:modified>
</cp:coreProperties>
</file>