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S-most-jr\Dept\תרבות וספורט\חופש המידע\פניות 2025\פניות פתוחות\קרן יוצרים עצמאיים\מידע שהתקבל\"/>
    </mc:Choice>
  </mc:AlternateContent>
  <xr:revisionPtr revIDLastSave="0" documentId="8_{01EA2319-3B43-412C-9D79-67BBCC988BC6}" xr6:coauthVersionLast="47" xr6:coauthVersionMax="47" xr10:uidLastSave="{00000000-0000-0000-0000-000000000000}"/>
  <bookViews>
    <workbookView xWindow="-108" yWindow="-108" windowWidth="23256" windowHeight="12576" xr2:uid="{C46B3E65-4352-49B1-B446-2211FC10217B}"/>
  </bookViews>
  <sheets>
    <sheet name="פירוט התקשרויות" sheetId="1" r:id="rId1"/>
    <sheet name="שופטים 2023-הרחבה"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1" l="1"/>
  <c r="C20" i="1"/>
  <c r="C8" i="1"/>
  <c r="D33" i="1"/>
  <c r="D22" i="1"/>
  <c r="C32" i="1"/>
  <c r="C33" i="1" s="1"/>
  <c r="C38" i="1"/>
  <c r="C30" i="1"/>
  <c r="D37" i="1"/>
  <c r="D36" i="1"/>
  <c r="D13" i="1"/>
  <c r="D29" i="1"/>
  <c r="D30" i="1" s="1"/>
  <c r="D26" i="1"/>
  <c r="C25" i="1"/>
  <c r="C26" i="1" s="1"/>
  <c r="C17" i="1"/>
  <c r="D16" i="1"/>
  <c r="D17" i="1" s="1"/>
  <c r="C6" i="1"/>
  <c r="C12" i="1"/>
  <c r="C11" i="1"/>
  <c r="D5" i="1"/>
  <c r="D8" i="1" s="1"/>
  <c r="F8" i="2"/>
  <c r="E8" i="2"/>
  <c r="D8" i="2"/>
  <c r="C8" i="2"/>
  <c r="G8" i="2" s="1"/>
  <c r="G7" i="2"/>
  <c r="G6" i="2"/>
  <c r="G5" i="2"/>
  <c r="G4" i="2"/>
  <c r="G3" i="2"/>
  <c r="C22" i="1" l="1"/>
  <c r="D38" i="1"/>
  <c r="C13" i="1"/>
</calcChain>
</file>

<file path=xl/sharedStrings.xml><?xml version="1.0" encoding="utf-8"?>
<sst xmlns="http://schemas.openxmlformats.org/spreadsheetml/2006/main" count="69" uniqueCount="47">
  <si>
    <t>שופטים רגילים
מכרז מקורי</t>
  </si>
  <si>
    <t>חב' ערבית</t>
  </si>
  <si>
    <t>חב' חרדית</t>
  </si>
  <si>
    <t>עם מוגבלות</t>
  </si>
  <si>
    <t>סה"כ שופטים לתחום</t>
  </si>
  <si>
    <t>סה"כ</t>
  </si>
  <si>
    <t>אמנות פלסטית</t>
  </si>
  <si>
    <t>מוסיקה</t>
  </si>
  <si>
    <t>מחול</t>
  </si>
  <si>
    <t>תיאטרון</t>
  </si>
  <si>
    <t>אמנות במרחב הציבורי</t>
  </si>
  <si>
    <t>לא כולל מע"מ</t>
  </si>
  <si>
    <t>כולל מע"מ</t>
  </si>
  <si>
    <t xml:space="preserve">סה"כ הרחבה נדרשת מענקים+תקורה עבור שנת 2023 </t>
  </si>
  <si>
    <t xml:space="preserve">מענקים ליוצרים 
(לא חייב במע"מ)
</t>
  </si>
  <si>
    <t>קרן יוצרים עצמאיים - 
התקשרות עם הספק מרטנס הופמן:</t>
  </si>
  <si>
    <t>סה"כ סכום ההתקשרות</t>
  </si>
  <si>
    <t>הערות</t>
  </si>
  <si>
    <t xml:space="preserve">התקורה בסך 487,000 ₪ הינה עבור 4 תחומי אמנות (כל תחום 121,750 ₪) </t>
  </si>
  <si>
    <t>שופטים - מקור + הרחבה</t>
  </si>
  <si>
    <t>18 שופטים חדשים בהרחבה</t>
  </si>
  <si>
    <t>מענקים ליוצרים - 
(לא חייב במע"מ)
תוספת של כ- 25% עבור תחום אמנות במרחב הציבורי</t>
  </si>
  <si>
    <t xml:space="preserve">תקורה - 
תוספת 25% עבור תחום אמנות במרחב הציבורי ואמנים עם מוגבלויות </t>
  </si>
  <si>
    <t>התקשרות מקור - הסכם עיקרי - החל מיום 25.5.2021 ועד 24.5.2022</t>
  </si>
  <si>
    <t xml:space="preserve">תוספת תקורה בגין שכר ל- 8 שופטים בייחוד תרבותי </t>
  </si>
  <si>
    <t xml:space="preserve">תוספת תקורה בגין 8 שופטים בייחוד תרבותי </t>
  </si>
  <si>
    <t xml:space="preserve">הקמת אתר אינטרנט - ישולם בשנה הראשונה בלבד </t>
  </si>
  <si>
    <t xml:space="preserve">מענקים שאושרו לאמנים ע"י הספק היוצא (מרמנת) - רק בהסכם המקור </t>
  </si>
  <si>
    <t xml:space="preserve">תקורה (כולל תקורה ל- 12 שופטים ותשלום בגין שכר שופטים)
</t>
  </si>
  <si>
    <t>כל שופט 7,600 ₪ לא כולל מע"מ (8,892 ₪ כולל מע"מ)
יחד עם הסכם המקור - סה"כ 20 שופטים</t>
  </si>
  <si>
    <t>כל שופט 2,400 ₪ לא כולל מע"מ ( 2,808 ₪ כולל מע"מ)
יחד עם הסכם המקור - סה"כ 20 שופטים</t>
  </si>
  <si>
    <r>
      <t xml:space="preserve">מענקים ליוצרים 
(לא חייב במע"מ) - 
</t>
    </r>
    <r>
      <rPr>
        <b/>
        <sz val="12"/>
        <color rgb="FFFF0000"/>
        <rFont val="David"/>
        <family val="2"/>
      </rPr>
      <t>מימוש אופציה בהתאם למקור</t>
    </r>
    <r>
      <rPr>
        <b/>
        <sz val="12"/>
        <color theme="1"/>
        <rFont val="David"/>
        <family val="2"/>
      </rPr>
      <t xml:space="preserve"> 
</t>
    </r>
  </si>
  <si>
    <r>
      <t xml:space="preserve">תקורה (כולל תקורה ל- 12 שופטים ותשלום בגין שכר שופטים) - </t>
    </r>
    <r>
      <rPr>
        <b/>
        <sz val="12"/>
        <color rgb="FFFF0000"/>
        <rFont val="David"/>
        <family val="2"/>
      </rPr>
      <t xml:space="preserve">מימוש אופציה בהתאם למקור </t>
    </r>
    <r>
      <rPr>
        <b/>
        <sz val="12"/>
        <color theme="1"/>
        <rFont val="David"/>
        <family val="2"/>
      </rPr>
      <t xml:space="preserve">
</t>
    </r>
  </si>
  <si>
    <t>מימוש אופציה ראשונה בשנת 2022 - החל מיום 27.12.2021 ועד 26.12.2022</t>
  </si>
  <si>
    <t>הרחבת התקשרות המקור החל מ- 1.11.2021 ועד 24.5.2022 :</t>
  </si>
  <si>
    <t>מימוש אופציה שנייה בשנת 2023 - החל מיום  1.1.2023 ועד 31.12.2023</t>
  </si>
  <si>
    <t>הארכה - החל מיום  14.12.2023 ועד 13.12.2024</t>
  </si>
  <si>
    <t xml:space="preserve">כל שופט 10,000 ש"ח לא כולל מע"מ (11,700 ₪ כולל מע"מ)
</t>
  </si>
  <si>
    <t>מימוש אופציה שלישית בשנת 2025 - החל מיום  5.3.2025 ועד 4.3.2026</t>
  </si>
  <si>
    <t xml:space="preserve">מענקים ליוצרים 
(לא חייב במע"מ) - 
</t>
  </si>
  <si>
    <t>לא נכלל בסך הכל הכללי של הסכם זה והתקשרות זו</t>
  </si>
  <si>
    <t>הרחבת התקשרות בשנת 2023 - החל מיום 1.1.2023 ועד 31.12.23</t>
  </si>
  <si>
    <t xml:space="preserve">הארכת ההסכם לצורך השלמה של הספק בטיפול הליכי הקולות קוראים של שנים 2020,2021 ו- 2022.
יתרת תקציב בקרן מענקים:
2020-2021 - 695,941 ₪
2022 - 238,951 ₪
</t>
  </si>
  <si>
    <t xml:space="preserve"> הספק קיבל תוספת תקורה 
בגין סיום ההליכים של שנת 2022 (תקורה 2020-2021 שולמה במלואה)</t>
  </si>
  <si>
    <t xml:space="preserve">תוספת שכר שופטים בגין 2 שופטים בייחוד תרבותי </t>
  </si>
  <si>
    <t>הרחבת התקשרות  החל מ- 29.6.2022 ועד 31.12.2022 :</t>
  </si>
  <si>
    <t xml:space="preserve">
יתרה בהזמנה - 2,785,525 ₪ - הספק יקבל את הסכום המצויין או את סכום היתרה בהזמנה, הנמוך מביניהם. התשלום הוא עבור סיום הליך המענקים לשנת 2024.
הסכם זה הוארך פעמיים, פעם ראשונה עד סוף שנת 2024 ופעם שנייה עד 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</si>
</sst>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6" x14ac:knownFonts="1">
    <font>
      <sz val="11"/>
      <color theme="1"/>
      <name val="Arial"/>
      <family val="2"/>
      <charset val="177"/>
      <scheme val="minor"/>
    </font>
    <font>
      <sz val="11"/>
      <color theme="1"/>
      <name val="Arial"/>
      <family val="2"/>
      <charset val="177"/>
      <scheme val="minor"/>
    </font>
    <font>
      <b/>
      <sz val="16"/>
      <color theme="1"/>
      <name val="Arial"/>
      <family val="2"/>
      <scheme val="minor"/>
    </font>
    <font>
      <b/>
      <sz val="11"/>
      <color theme="1"/>
      <name val="Arial"/>
      <family val="2"/>
      <scheme val="minor"/>
    </font>
    <font>
      <b/>
      <sz val="12"/>
      <color theme="1"/>
      <name val="David"/>
      <family val="2"/>
    </font>
    <font>
      <sz val="12"/>
      <color rgb="FF000000"/>
      <name val="David"/>
      <family val="2"/>
    </font>
    <font>
      <sz val="12"/>
      <color theme="1"/>
      <name val="David"/>
      <family val="2"/>
    </font>
    <font>
      <b/>
      <sz val="20"/>
      <color theme="1"/>
      <name val="David"/>
      <family val="2"/>
    </font>
    <font>
      <b/>
      <sz val="14"/>
      <color theme="1"/>
      <name val="David"/>
      <family val="2"/>
    </font>
    <font>
      <b/>
      <sz val="12"/>
      <color rgb="FFFF0000"/>
      <name val="David"/>
      <family val="2"/>
    </font>
    <font>
      <b/>
      <sz val="16"/>
      <color theme="1"/>
      <name val="David"/>
      <family val="2"/>
    </font>
    <font>
      <sz val="11"/>
      <color theme="1"/>
      <name val="David"/>
      <family val="2"/>
    </font>
    <font>
      <b/>
      <sz val="11"/>
      <color theme="1"/>
      <name val="David"/>
      <family val="2"/>
    </font>
    <font>
      <sz val="11"/>
      <color rgb="FF000000"/>
      <name val="David"/>
      <family val="2"/>
    </font>
    <font>
      <sz val="14"/>
      <color theme="1"/>
      <name val="David"/>
      <family val="2"/>
    </font>
    <font>
      <b/>
      <sz val="11"/>
      <color rgb="FFFF0000"/>
      <name val="David"/>
      <family val="2"/>
    </font>
  </fonts>
  <fills count="9">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59999389629810485"/>
        <bgColor indexed="64"/>
      </patternFill>
    </fill>
    <fill>
      <patternFill patternType="solid">
        <fgColor theme="9" tint="0.79998168889431442"/>
        <bgColor indexed="64"/>
      </patternFill>
    </fill>
  </fills>
  <borders count="8">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72">
    <xf numFmtId="0" fontId="0" fillId="0" borderId="0" xfId="0"/>
    <xf numFmtId="0" fontId="0" fillId="0" borderId="0" xfId="0" applyAlignment="1">
      <alignment horizontal="right"/>
    </xf>
    <xf numFmtId="0" fontId="3" fillId="0" borderId="4" xfId="0" applyFont="1" applyBorder="1" applyAlignment="1">
      <alignment horizontal="right"/>
    </xf>
    <xf numFmtId="0" fontId="0" fillId="0" borderId="4" xfId="0" applyBorder="1" applyAlignment="1">
      <alignment horizontal="right"/>
    </xf>
    <xf numFmtId="0" fontId="0" fillId="3" borderId="4" xfId="0" applyFill="1" applyBorder="1" applyAlignment="1">
      <alignment horizontal="right"/>
    </xf>
    <xf numFmtId="0" fontId="0" fillId="0" borderId="5" xfId="0" applyBorder="1" applyAlignment="1">
      <alignment horizontal="right"/>
    </xf>
    <xf numFmtId="0" fontId="3" fillId="3" borderId="4" xfId="0" applyFont="1" applyFill="1" applyBorder="1" applyAlignment="1">
      <alignment horizontal="right" wrapText="1"/>
    </xf>
    <xf numFmtId="0" fontId="0" fillId="7" borderId="4" xfId="0" applyFill="1" applyBorder="1" applyAlignment="1">
      <alignment horizontal="right"/>
    </xf>
    <xf numFmtId="0" fontId="3" fillId="7" borderId="4" xfId="0" applyFont="1" applyFill="1" applyBorder="1" applyAlignment="1">
      <alignment horizontal="right"/>
    </xf>
    <xf numFmtId="0" fontId="3" fillId="5" borderId="4" xfId="0" applyFont="1" applyFill="1" applyBorder="1" applyAlignment="1">
      <alignment horizontal="center" vertical="center"/>
    </xf>
    <xf numFmtId="0" fontId="3" fillId="5" borderId="4" xfId="0" applyFont="1" applyFill="1" applyBorder="1" applyAlignment="1">
      <alignment horizontal="center" vertical="center" wrapText="1"/>
    </xf>
    <xf numFmtId="0" fontId="3" fillId="7" borderId="7" xfId="0" applyFont="1" applyFill="1" applyBorder="1" applyAlignment="1">
      <alignment horizontal="right"/>
    </xf>
    <xf numFmtId="0" fontId="3" fillId="3" borderId="6" xfId="0" applyFont="1" applyFill="1" applyBorder="1" applyAlignment="1">
      <alignment horizontal="right" wrapText="1" readingOrder="2"/>
    </xf>
    <xf numFmtId="3" fontId="5" fillId="0" borderId="6" xfId="0" applyNumberFormat="1" applyFont="1" applyBorder="1" applyAlignment="1">
      <alignment horizontal="center" vertical="center"/>
    </xf>
    <xf numFmtId="3" fontId="6" fillId="0" borderId="6" xfId="0" applyNumberFormat="1" applyFont="1" applyBorder="1" applyAlignment="1">
      <alignment horizontal="center" vertical="center"/>
    </xf>
    <xf numFmtId="3" fontId="6" fillId="8" borderId="6" xfId="0" applyNumberFormat="1" applyFont="1" applyFill="1" applyBorder="1" applyAlignment="1">
      <alignment horizontal="center" vertical="center"/>
    </xf>
    <xf numFmtId="3" fontId="5" fillId="8" borderId="6"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0" fontId="11" fillId="0" borderId="6" xfId="0" applyFont="1" applyBorder="1" applyAlignment="1">
      <alignment horizontal="center" vertical="center" wrapText="1"/>
    </xf>
    <xf numFmtId="3" fontId="11" fillId="4" borderId="6" xfId="0" applyNumberFormat="1" applyFont="1" applyFill="1" applyBorder="1" applyAlignment="1">
      <alignment horizontal="center" vertical="center"/>
    </xf>
    <xf numFmtId="0" fontId="6" fillId="4" borderId="6" xfId="0" applyFont="1" applyFill="1" applyBorder="1" applyAlignment="1">
      <alignment horizontal="center" vertical="center" wrapText="1"/>
    </xf>
    <xf numFmtId="0" fontId="11" fillId="4" borderId="6" xfId="0" applyFont="1" applyFill="1" applyBorder="1" applyAlignment="1">
      <alignment horizontal="center" vertical="center"/>
    </xf>
    <xf numFmtId="3" fontId="11" fillId="4" borderId="0" xfId="0" applyNumberFormat="1" applyFont="1" applyFill="1" applyBorder="1" applyAlignment="1">
      <alignment horizontal="center" vertical="center"/>
    </xf>
    <xf numFmtId="0" fontId="6" fillId="4" borderId="0" xfId="0" applyFont="1" applyFill="1" applyBorder="1" applyAlignment="1">
      <alignment horizontal="center" vertical="center" wrapText="1"/>
    </xf>
    <xf numFmtId="164" fontId="11" fillId="4" borderId="0" xfId="0" applyNumberFormat="1" applyFont="1" applyFill="1" applyBorder="1" applyAlignment="1">
      <alignment horizontal="center" vertical="center" wrapText="1"/>
    </xf>
    <xf numFmtId="9" fontId="12" fillId="4" borderId="0" xfId="0" applyNumberFormat="1" applyFont="1" applyFill="1" applyBorder="1" applyAlignment="1">
      <alignment horizontal="center" vertical="center" wrapText="1"/>
    </xf>
    <xf numFmtId="164" fontId="11" fillId="4" borderId="0" xfId="1" applyNumberFormat="1" applyFont="1" applyFill="1" applyBorder="1" applyAlignment="1">
      <alignment horizontal="center" vertical="center"/>
    </xf>
    <xf numFmtId="0" fontId="11" fillId="4" borderId="0" xfId="0" applyFont="1" applyFill="1" applyBorder="1" applyAlignment="1">
      <alignment horizontal="center" vertical="center" wrapText="1"/>
    </xf>
    <xf numFmtId="0" fontId="11" fillId="4" borderId="0" xfId="0" applyFont="1" applyFill="1" applyBorder="1" applyAlignment="1">
      <alignment horizontal="center" vertical="center"/>
    </xf>
    <xf numFmtId="0" fontId="11" fillId="4" borderId="0" xfId="0" applyFont="1" applyFill="1" applyBorder="1" applyAlignment="1">
      <alignment horizontal="center" vertical="center" wrapText="1" readingOrder="2"/>
    </xf>
    <xf numFmtId="0" fontId="10" fillId="0" borderId="0" xfId="0" applyFont="1" applyBorder="1" applyAlignment="1">
      <alignment horizontal="center" vertical="center"/>
    </xf>
    <xf numFmtId="0" fontId="11" fillId="0" borderId="0" xfId="0" applyFont="1" applyAlignment="1">
      <alignment horizontal="center" vertical="center"/>
    </xf>
    <xf numFmtId="0" fontId="10" fillId="0" borderId="0" xfId="0" applyFont="1" applyBorder="1" applyAlignment="1">
      <alignment horizontal="center" vertical="center" wrapText="1"/>
    </xf>
    <xf numFmtId="0" fontId="12" fillId="4" borderId="0" xfId="0" applyFont="1" applyFill="1" applyBorder="1" applyAlignment="1">
      <alignment horizontal="center" vertical="center" wrapText="1"/>
    </xf>
    <xf numFmtId="164" fontId="13" fillId="4" borderId="0" xfId="1" applyNumberFormat="1" applyFont="1" applyFill="1" applyBorder="1" applyAlignment="1">
      <alignment horizontal="center" vertical="center" readingOrder="1"/>
    </xf>
    <xf numFmtId="0" fontId="4" fillId="0" borderId="6" xfId="0" applyFont="1" applyBorder="1" applyAlignment="1">
      <alignment horizontal="center" vertical="center" wrapText="1"/>
    </xf>
    <xf numFmtId="0" fontId="11" fillId="0" borderId="0" xfId="0" applyFont="1" applyBorder="1" applyAlignment="1">
      <alignment horizontal="center" vertical="center"/>
    </xf>
    <xf numFmtId="0" fontId="4" fillId="8"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3" fontId="4" fillId="6" borderId="6" xfId="0" applyNumberFormat="1" applyFont="1" applyFill="1" applyBorder="1" applyAlignment="1">
      <alignment horizontal="center" vertical="center"/>
    </xf>
    <xf numFmtId="164" fontId="4" fillId="6" borderId="6" xfId="1" applyNumberFormat="1" applyFont="1" applyFill="1" applyBorder="1" applyAlignment="1">
      <alignment horizontal="center" vertical="center"/>
    </xf>
    <xf numFmtId="0" fontId="11" fillId="6" borderId="6" xfId="0" applyFont="1" applyFill="1" applyBorder="1" applyAlignment="1">
      <alignment horizontal="center" vertical="center"/>
    </xf>
    <xf numFmtId="0" fontId="8" fillId="0" borderId="0" xfId="0" applyFont="1" applyBorder="1" applyAlignment="1">
      <alignment horizontal="center" vertical="center" wrapText="1"/>
    </xf>
    <xf numFmtId="0" fontId="11" fillId="4" borderId="6" xfId="0" applyFont="1" applyFill="1" applyBorder="1" applyAlignment="1">
      <alignment horizontal="center" vertical="center" wrapText="1" readingOrder="2"/>
    </xf>
    <xf numFmtId="0" fontId="12" fillId="4"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4" fillId="4" borderId="0" xfId="0" applyFont="1" applyFill="1" applyBorder="1" applyAlignment="1">
      <alignment horizontal="center" vertical="center" wrapText="1"/>
    </xf>
    <xf numFmtId="3" fontId="4" fillId="4" borderId="0" xfId="0" applyNumberFormat="1" applyFont="1" applyFill="1" applyBorder="1" applyAlignment="1">
      <alignment horizontal="center" vertical="center"/>
    </xf>
    <xf numFmtId="164" fontId="4" fillId="4" borderId="0" xfId="1" applyNumberFormat="1" applyFont="1" applyFill="1" applyBorder="1" applyAlignment="1">
      <alignment horizontal="center" vertical="center"/>
    </xf>
    <xf numFmtId="0" fontId="8" fillId="4" borderId="0" xfId="0" applyFont="1" applyFill="1" applyBorder="1" applyAlignment="1">
      <alignment horizontal="center" vertical="center" wrapText="1"/>
    </xf>
    <xf numFmtId="3" fontId="8" fillId="4" borderId="0" xfId="0" applyNumberFormat="1" applyFont="1" applyFill="1" applyBorder="1" applyAlignment="1">
      <alignment horizontal="center" vertical="center"/>
    </xf>
    <xf numFmtId="164" fontId="8" fillId="4" borderId="0" xfId="1" applyNumberFormat="1" applyFont="1" applyFill="1" applyBorder="1" applyAlignment="1">
      <alignment horizontal="center" vertical="center"/>
    </xf>
    <xf numFmtId="0" fontId="14" fillId="4" borderId="0" xfId="0" applyFont="1" applyFill="1" applyBorder="1" applyAlignment="1">
      <alignment horizontal="center" vertical="center"/>
    </xf>
    <xf numFmtId="0" fontId="7" fillId="5" borderId="6" xfId="0" applyFont="1" applyFill="1" applyBorder="1" applyAlignment="1">
      <alignment horizontal="center" vertical="center" wrapText="1"/>
    </xf>
    <xf numFmtId="0" fontId="11" fillId="0" borderId="0" xfId="0" applyFont="1" applyAlignment="1">
      <alignment horizontal="center" vertical="center" wrapText="1"/>
    </xf>
    <xf numFmtId="3" fontId="6" fillId="4" borderId="6" xfId="0" applyNumberFormat="1" applyFont="1" applyFill="1" applyBorder="1" applyAlignment="1">
      <alignment horizontal="center" vertical="center"/>
    </xf>
    <xf numFmtId="3" fontId="5" fillId="4" borderId="6" xfId="0" applyNumberFormat="1" applyFont="1" applyFill="1" applyBorder="1" applyAlignment="1">
      <alignment horizontal="center" vertical="center"/>
    </xf>
    <xf numFmtId="3" fontId="11" fillId="4" borderId="6" xfId="0" applyNumberFormat="1" applyFont="1" applyFill="1" applyBorder="1" applyAlignment="1">
      <alignment horizontal="center" vertical="center" wrapText="1"/>
    </xf>
    <xf numFmtId="0" fontId="11" fillId="0" borderId="0" xfId="0" applyFont="1" applyBorder="1" applyAlignment="1">
      <alignment horizontal="center" vertical="center" wrapText="1"/>
    </xf>
    <xf numFmtId="3" fontId="12" fillId="4" borderId="0" xfId="0" applyNumberFormat="1" applyFont="1" applyFill="1" applyBorder="1" applyAlignment="1">
      <alignment horizontal="center" vertical="center" wrapText="1"/>
    </xf>
    <xf numFmtId="3" fontId="5" fillId="4" borderId="0" xfId="0" applyNumberFormat="1" applyFont="1" applyFill="1" applyBorder="1" applyAlignment="1">
      <alignment horizontal="center" vertical="center"/>
    </xf>
    <xf numFmtId="0" fontId="15" fillId="4" borderId="6" xfId="0" applyFont="1" applyFill="1" applyBorder="1" applyAlignment="1">
      <alignment horizontal="center" vertical="center" wrapText="1" readingOrder="2"/>
    </xf>
    <xf numFmtId="0" fontId="15" fillId="4" borderId="6"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8" fillId="5" borderId="6"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2" fillId="0" borderId="2"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A6287-BDC2-4B9B-ADF8-273B8B099E80}">
  <dimension ref="A1:V49"/>
  <sheetViews>
    <sheetView rightToLeft="1" tabSelected="1" topLeftCell="A4" zoomScale="80" zoomScaleNormal="80" workbookViewId="0">
      <selection activeCell="B4" sqref="B4"/>
    </sheetView>
  </sheetViews>
  <sheetFormatPr defaultColWidth="9" defaultRowHeight="13.8" x14ac:dyDescent="0.25"/>
  <cols>
    <col min="1" max="1" width="9" style="31"/>
    <col min="2" max="2" width="43.69921875" style="31" customWidth="1"/>
    <col min="3" max="3" width="15.59765625" style="31" customWidth="1"/>
    <col min="4" max="4" width="16.69921875" style="31" customWidth="1"/>
    <col min="5" max="5" width="34.69921875" style="31" customWidth="1"/>
    <col min="6" max="6" width="18.3984375" style="31" customWidth="1"/>
    <col min="7" max="7" width="16.69921875" style="31" customWidth="1"/>
    <col min="8" max="8" width="17.296875" style="31" customWidth="1"/>
    <col min="9" max="9" width="21.3984375" style="28" customWidth="1"/>
    <col min="10" max="10" width="17.5" style="28" customWidth="1"/>
    <col min="11" max="11" width="5.5" style="28" bestFit="1" customWidth="1"/>
    <col min="12" max="12" width="4.5" style="28" bestFit="1" customWidth="1"/>
    <col min="13" max="13" width="10.09765625" style="28" bestFit="1" customWidth="1"/>
    <col min="14" max="14" width="9" style="28"/>
    <col min="15" max="15" width="68.59765625" style="28" customWidth="1"/>
    <col min="16" max="22" width="9" style="28"/>
    <col min="23" max="16384" width="9" style="31"/>
  </cols>
  <sheetData>
    <row r="1" spans="1:22" ht="103.5" customHeight="1" thickTop="1" thickBot="1" x14ac:dyDescent="0.3">
      <c r="A1" s="65" t="s">
        <v>15</v>
      </c>
      <c r="B1" s="65"/>
      <c r="C1" s="65"/>
      <c r="D1" s="65"/>
      <c r="E1" s="65"/>
      <c r="F1" s="30"/>
      <c r="G1" s="30"/>
      <c r="H1" s="30"/>
    </row>
    <row r="2" spans="1:22" ht="42.45" customHeight="1" thickTop="1" thickBot="1" x14ac:dyDescent="0.3">
      <c r="A2" s="67">
        <v>1</v>
      </c>
      <c r="B2" s="66" t="s">
        <v>23</v>
      </c>
      <c r="C2" s="66"/>
      <c r="D2" s="66"/>
      <c r="E2" s="66"/>
      <c r="F2" s="32"/>
      <c r="G2" s="36"/>
    </row>
    <row r="3" spans="1:22" ht="24.45" customHeight="1" thickTop="1" thickBot="1" x14ac:dyDescent="0.3">
      <c r="A3" s="67"/>
      <c r="B3" s="17"/>
      <c r="C3" s="17" t="s">
        <v>11</v>
      </c>
      <c r="D3" s="17" t="s">
        <v>12</v>
      </c>
      <c r="E3" s="17" t="s">
        <v>17</v>
      </c>
      <c r="F3" s="68"/>
      <c r="G3" s="68"/>
      <c r="I3" s="34"/>
    </row>
    <row r="4" spans="1:22" s="36" customFormat="1" ht="93" customHeight="1" thickTop="1" thickBot="1" x14ac:dyDescent="0.3">
      <c r="A4" s="67"/>
      <c r="B4" s="35" t="s">
        <v>14</v>
      </c>
      <c r="C4" s="13">
        <v>6920850</v>
      </c>
      <c r="D4" s="13">
        <v>6920850</v>
      </c>
      <c r="E4" s="62"/>
      <c r="F4" s="61"/>
      <c r="G4" s="28"/>
      <c r="I4" s="28"/>
      <c r="J4" s="28"/>
      <c r="K4" s="28"/>
      <c r="L4" s="28"/>
      <c r="M4" s="28"/>
      <c r="N4" s="28"/>
      <c r="O4" s="28"/>
      <c r="P4" s="28"/>
      <c r="Q4" s="28"/>
      <c r="R4" s="28"/>
      <c r="S4" s="28"/>
      <c r="T4" s="28"/>
      <c r="U4" s="28"/>
      <c r="V4" s="28"/>
    </row>
    <row r="5" spans="1:22" ht="68.55" customHeight="1" thickTop="1" thickBot="1" x14ac:dyDescent="0.3">
      <c r="A5" s="67"/>
      <c r="B5" s="35" t="s">
        <v>28</v>
      </c>
      <c r="C5" s="14">
        <v>487000</v>
      </c>
      <c r="D5" s="13">
        <f>C5*1.17</f>
        <v>569790</v>
      </c>
      <c r="E5" s="18" t="s">
        <v>18</v>
      </c>
      <c r="F5" s="22"/>
      <c r="G5" s="28"/>
    </row>
    <row r="6" spans="1:22" ht="50.55" customHeight="1" thickTop="1" thickBot="1" x14ac:dyDescent="0.3">
      <c r="A6" s="67"/>
      <c r="B6" s="45" t="s">
        <v>26</v>
      </c>
      <c r="C6" s="56">
        <f>D6/1.17</f>
        <v>8000.0000000000009</v>
      </c>
      <c r="D6" s="57">
        <v>9360</v>
      </c>
      <c r="E6" s="63"/>
      <c r="F6" s="22"/>
      <c r="G6" s="27"/>
    </row>
    <row r="7" spans="1:22" ht="50.55" customHeight="1" thickTop="1" thickBot="1" x14ac:dyDescent="0.3">
      <c r="A7" s="67"/>
      <c r="B7" s="37" t="s">
        <v>27</v>
      </c>
      <c r="C7" s="15">
        <v>728561</v>
      </c>
      <c r="D7" s="16">
        <v>728561</v>
      </c>
      <c r="E7" s="64" t="s">
        <v>40</v>
      </c>
      <c r="F7" s="28"/>
      <c r="G7" s="28"/>
    </row>
    <row r="8" spans="1:22" ht="41.55" customHeight="1" thickTop="1" thickBot="1" x14ac:dyDescent="0.3">
      <c r="A8" s="67"/>
      <c r="B8" s="38" t="s">
        <v>16</v>
      </c>
      <c r="C8" s="39">
        <f>C4+C5+C6</f>
        <v>7415850</v>
      </c>
      <c r="D8" s="40">
        <f>D4+D5+D6</f>
        <v>7500000</v>
      </c>
      <c r="E8" s="41"/>
      <c r="F8" s="49"/>
      <c r="G8" s="28"/>
    </row>
    <row r="9" spans="1:22" ht="37.049999999999997" customHeight="1" thickTop="1" thickBot="1" x14ac:dyDescent="0.3">
      <c r="A9" s="67">
        <v>2</v>
      </c>
      <c r="B9" s="66" t="s">
        <v>34</v>
      </c>
      <c r="C9" s="66"/>
      <c r="D9" s="66"/>
      <c r="E9" s="66"/>
      <c r="F9" s="42"/>
    </row>
    <row r="10" spans="1:22" ht="24.45" customHeight="1" thickTop="1" thickBot="1" x14ac:dyDescent="0.3">
      <c r="A10" s="67"/>
      <c r="B10" s="17"/>
      <c r="C10" s="17" t="s">
        <v>11</v>
      </c>
      <c r="D10" s="17" t="s">
        <v>12</v>
      </c>
      <c r="E10" s="17" t="s">
        <v>17</v>
      </c>
      <c r="F10" s="33"/>
      <c r="I10" s="34"/>
    </row>
    <row r="11" spans="1:22" ht="63" customHeight="1" thickTop="1" thickBot="1" x14ac:dyDescent="0.3">
      <c r="A11" s="67"/>
      <c r="B11" s="45" t="s">
        <v>25</v>
      </c>
      <c r="C11" s="19">
        <f>D11/1.17</f>
        <v>19200</v>
      </c>
      <c r="D11" s="19">
        <v>22464</v>
      </c>
      <c r="E11" s="20" t="s">
        <v>29</v>
      </c>
      <c r="F11" s="60"/>
      <c r="G11" s="55"/>
      <c r="I11" s="34"/>
    </row>
    <row r="12" spans="1:22" ht="77.55" customHeight="1" thickTop="1" thickBot="1" x14ac:dyDescent="0.3">
      <c r="A12" s="67"/>
      <c r="B12" s="45" t="s">
        <v>24</v>
      </c>
      <c r="C12" s="19">
        <f>D12/1.17</f>
        <v>60800.000000000007</v>
      </c>
      <c r="D12" s="19">
        <v>71136</v>
      </c>
      <c r="E12" s="20" t="s">
        <v>30</v>
      </c>
      <c r="F12" s="60"/>
      <c r="I12" s="34"/>
    </row>
    <row r="13" spans="1:22" ht="41.55" customHeight="1" thickTop="1" thickBot="1" x14ac:dyDescent="0.3">
      <c r="A13" s="54"/>
      <c r="B13" s="38" t="s">
        <v>16</v>
      </c>
      <c r="C13" s="39">
        <f>SUM(C11:C12)</f>
        <v>80000</v>
      </c>
      <c r="D13" s="40">
        <f>SUM(D11:D12)</f>
        <v>93600</v>
      </c>
      <c r="E13" s="41"/>
      <c r="F13" s="49"/>
    </row>
    <row r="14" spans="1:22" ht="37.049999999999997" customHeight="1" thickTop="1" thickBot="1" x14ac:dyDescent="0.3">
      <c r="A14" s="67">
        <v>3</v>
      </c>
      <c r="B14" s="66" t="s">
        <v>33</v>
      </c>
      <c r="C14" s="66"/>
      <c r="D14" s="66"/>
      <c r="E14" s="66"/>
      <c r="F14" s="42"/>
    </row>
    <row r="15" spans="1:22" s="36" customFormat="1" ht="32.549999999999997" customHeight="1" thickTop="1" thickBot="1" x14ac:dyDescent="0.3">
      <c r="A15" s="67"/>
      <c r="B15" s="35" t="s">
        <v>31</v>
      </c>
      <c r="C15" s="13">
        <v>6930210</v>
      </c>
      <c r="D15" s="13">
        <v>6930210</v>
      </c>
      <c r="E15" s="43"/>
      <c r="I15" s="28"/>
      <c r="J15" s="28"/>
      <c r="K15" s="28"/>
      <c r="L15" s="28"/>
      <c r="M15" s="28"/>
      <c r="N15" s="28"/>
      <c r="O15" s="28"/>
      <c r="P15" s="28"/>
      <c r="Q15" s="28"/>
      <c r="R15" s="28"/>
      <c r="S15" s="28"/>
      <c r="T15" s="28"/>
      <c r="U15" s="28"/>
      <c r="V15" s="28"/>
    </row>
    <row r="16" spans="1:22" ht="66" customHeight="1" thickTop="1" thickBot="1" x14ac:dyDescent="0.3">
      <c r="A16" s="67"/>
      <c r="B16" s="35" t="s">
        <v>32</v>
      </c>
      <c r="C16" s="14">
        <v>487000</v>
      </c>
      <c r="D16" s="13">
        <f>C16*1.17</f>
        <v>569790</v>
      </c>
      <c r="E16" s="18" t="s">
        <v>18</v>
      </c>
      <c r="F16" s="36"/>
    </row>
    <row r="17" spans="1:22" ht="41.55" customHeight="1" thickTop="1" thickBot="1" x14ac:dyDescent="0.3">
      <c r="A17" s="67"/>
      <c r="B17" s="38" t="s">
        <v>16</v>
      </c>
      <c r="C17" s="39">
        <f>SUM(C15:C16)</f>
        <v>7417210</v>
      </c>
      <c r="D17" s="40">
        <f>SUM(D15:D16)</f>
        <v>7500000</v>
      </c>
      <c r="E17" s="41"/>
      <c r="F17" s="36"/>
    </row>
    <row r="18" spans="1:22" ht="37.049999999999997" customHeight="1" thickTop="1" thickBot="1" x14ac:dyDescent="0.3">
      <c r="A18" s="67">
        <v>4</v>
      </c>
      <c r="B18" s="66" t="s">
        <v>45</v>
      </c>
      <c r="C18" s="66"/>
      <c r="D18" s="66"/>
      <c r="E18" s="66"/>
      <c r="F18" s="42"/>
    </row>
    <row r="19" spans="1:22" ht="24.45" customHeight="1" thickTop="1" thickBot="1" x14ac:dyDescent="0.3">
      <c r="A19" s="67"/>
      <c r="B19" s="17"/>
      <c r="C19" s="17" t="s">
        <v>11</v>
      </c>
      <c r="D19" s="17" t="s">
        <v>12</v>
      </c>
      <c r="E19" s="17" t="s">
        <v>17</v>
      </c>
      <c r="F19" s="33"/>
      <c r="I19" s="34"/>
    </row>
    <row r="20" spans="1:22" ht="38.549999999999997" customHeight="1" thickTop="1" thickBot="1" x14ac:dyDescent="0.3">
      <c r="A20" s="67"/>
      <c r="B20" s="45" t="s">
        <v>25</v>
      </c>
      <c r="C20" s="19">
        <f>D20/1.17</f>
        <v>19200</v>
      </c>
      <c r="D20" s="19">
        <v>22464</v>
      </c>
      <c r="E20" s="20" t="s">
        <v>29</v>
      </c>
      <c r="F20" s="36"/>
      <c r="G20" s="27"/>
      <c r="I20" s="34"/>
    </row>
    <row r="21" spans="1:22" ht="46.05" customHeight="1" thickTop="1" thickBot="1" x14ac:dyDescent="0.3">
      <c r="A21" s="67"/>
      <c r="B21" s="45" t="s">
        <v>24</v>
      </c>
      <c r="C21" s="19">
        <f>D21/1.17</f>
        <v>60800.000000000007</v>
      </c>
      <c r="D21" s="19">
        <v>71136</v>
      </c>
      <c r="E21" s="20" t="s">
        <v>30</v>
      </c>
      <c r="F21" s="36"/>
      <c r="G21" s="28"/>
      <c r="I21" s="34"/>
    </row>
    <row r="22" spans="1:22" ht="41.55" customHeight="1" thickTop="1" thickBot="1" x14ac:dyDescent="0.3">
      <c r="A22" s="67"/>
      <c r="B22" s="38" t="s">
        <v>16</v>
      </c>
      <c r="C22" s="39">
        <f>SUM(C20:C21)</f>
        <v>80000</v>
      </c>
      <c r="D22" s="40">
        <f>SUM(D20:D21)</f>
        <v>93600</v>
      </c>
      <c r="E22" s="41"/>
      <c r="F22" s="42"/>
      <c r="G22" s="28"/>
    </row>
    <row r="23" spans="1:22" ht="37.049999999999997" customHeight="1" thickTop="1" thickBot="1" x14ac:dyDescent="0.3">
      <c r="A23" s="67">
        <v>5</v>
      </c>
      <c r="B23" s="66" t="s">
        <v>41</v>
      </c>
      <c r="C23" s="66"/>
      <c r="D23" s="66"/>
      <c r="E23" s="66"/>
      <c r="F23" s="42"/>
    </row>
    <row r="24" spans="1:22" ht="60" customHeight="1" thickTop="1" thickBot="1" x14ac:dyDescent="0.3">
      <c r="A24" s="67"/>
      <c r="B24" s="44" t="s">
        <v>21</v>
      </c>
      <c r="C24" s="19">
        <v>1700000</v>
      </c>
      <c r="D24" s="19">
        <v>1700000</v>
      </c>
      <c r="E24" s="21"/>
      <c r="F24" s="28"/>
    </row>
    <row r="25" spans="1:22" ht="60" customHeight="1" thickTop="1" thickBot="1" x14ac:dyDescent="0.3">
      <c r="A25" s="67"/>
      <c r="B25" s="44" t="s">
        <v>22</v>
      </c>
      <c r="C25" s="19">
        <f>D25/1.17</f>
        <v>171750.42735042737</v>
      </c>
      <c r="D25" s="19">
        <v>200948</v>
      </c>
      <c r="E25" s="21"/>
      <c r="F25" s="28"/>
    </row>
    <row r="26" spans="1:22" ht="51" customHeight="1" thickTop="1" thickBot="1" x14ac:dyDescent="0.3">
      <c r="A26" s="67"/>
      <c r="B26" s="38" t="s">
        <v>13</v>
      </c>
      <c r="C26" s="39">
        <f>SUM(C24:C25)</f>
        <v>1871750.4273504275</v>
      </c>
      <c r="D26" s="40">
        <f>SUM(D24:D25)</f>
        <v>1900948</v>
      </c>
      <c r="E26" s="41"/>
      <c r="F26" s="36"/>
    </row>
    <row r="27" spans="1:22" ht="37.049999999999997" customHeight="1" thickTop="1" thickBot="1" x14ac:dyDescent="0.3">
      <c r="A27" s="67">
        <v>6</v>
      </c>
      <c r="B27" s="66" t="s">
        <v>35</v>
      </c>
      <c r="C27" s="66"/>
      <c r="D27" s="66"/>
      <c r="E27" s="66"/>
      <c r="F27" s="42"/>
    </row>
    <row r="28" spans="1:22" s="36" customFormat="1" ht="114" customHeight="1" thickTop="1" thickBot="1" x14ac:dyDescent="0.3">
      <c r="A28" s="67"/>
      <c r="B28" s="35" t="s">
        <v>31</v>
      </c>
      <c r="C28" s="13">
        <v>6930210</v>
      </c>
      <c r="D28" s="13">
        <v>6930210</v>
      </c>
      <c r="E28" s="58" t="s">
        <v>46</v>
      </c>
      <c r="I28" s="28"/>
      <c r="J28" s="28"/>
      <c r="K28" s="28"/>
      <c r="L28" s="28"/>
      <c r="M28" s="28"/>
      <c r="N28" s="28"/>
      <c r="O28" s="28"/>
      <c r="P28" s="28"/>
      <c r="Q28" s="28"/>
      <c r="R28" s="28"/>
      <c r="S28" s="28"/>
      <c r="T28" s="28"/>
      <c r="U28" s="28"/>
      <c r="V28" s="28"/>
    </row>
    <row r="29" spans="1:22" ht="61.05" customHeight="1" thickTop="1" thickBot="1" x14ac:dyDescent="0.3">
      <c r="A29" s="67"/>
      <c r="B29" s="35" t="s">
        <v>32</v>
      </c>
      <c r="C29" s="14">
        <v>487000</v>
      </c>
      <c r="D29" s="13">
        <f>C29*1.17</f>
        <v>569790</v>
      </c>
      <c r="E29" s="18" t="s">
        <v>18</v>
      </c>
      <c r="F29" s="36"/>
    </row>
    <row r="30" spans="1:22" ht="41.55" customHeight="1" thickTop="1" thickBot="1" x14ac:dyDescent="0.3">
      <c r="A30" s="67"/>
      <c r="B30" s="38" t="s">
        <v>16</v>
      </c>
      <c r="C30" s="39">
        <f>SUM(C28:C29)</f>
        <v>7417210</v>
      </c>
      <c r="D30" s="40">
        <f>SUM(D28:D29)</f>
        <v>7500000</v>
      </c>
      <c r="E30" s="41"/>
      <c r="F30" s="36"/>
    </row>
    <row r="31" spans="1:22" ht="37.049999999999997" customHeight="1" thickTop="1" thickBot="1" x14ac:dyDescent="0.3">
      <c r="A31" s="67">
        <v>7</v>
      </c>
      <c r="B31" s="66" t="s">
        <v>36</v>
      </c>
      <c r="C31" s="66"/>
      <c r="D31" s="66"/>
      <c r="E31" s="66"/>
      <c r="F31" s="42"/>
    </row>
    <row r="32" spans="1:22" ht="154.94999999999999" customHeight="1" thickTop="1" thickBot="1" x14ac:dyDescent="0.3">
      <c r="A32" s="67"/>
      <c r="B32" s="58" t="s">
        <v>43</v>
      </c>
      <c r="C32" s="19">
        <f>D32/1.17</f>
        <v>97400</v>
      </c>
      <c r="D32" s="19">
        <v>113958</v>
      </c>
      <c r="E32" s="58" t="s">
        <v>42</v>
      </c>
      <c r="F32" s="59"/>
    </row>
    <row r="33" spans="1:22" ht="41.55" customHeight="1" thickTop="1" thickBot="1" x14ac:dyDescent="0.3">
      <c r="A33" s="67"/>
      <c r="B33" s="38" t="s">
        <v>16</v>
      </c>
      <c r="C33" s="39">
        <f>SUM(C32)</f>
        <v>97400</v>
      </c>
      <c r="D33" s="40">
        <f>SUM(D32)</f>
        <v>113958</v>
      </c>
      <c r="E33" s="41"/>
      <c r="F33" s="36"/>
    </row>
    <row r="34" spans="1:22" ht="37.049999999999997" customHeight="1" thickTop="1" thickBot="1" x14ac:dyDescent="0.3">
      <c r="A34" s="67">
        <v>8</v>
      </c>
      <c r="B34" s="66" t="s">
        <v>38</v>
      </c>
      <c r="C34" s="66"/>
      <c r="D34" s="66"/>
      <c r="E34" s="66"/>
      <c r="F34" s="42"/>
    </row>
    <row r="35" spans="1:22" s="36" customFormat="1" ht="82.5" customHeight="1" thickTop="1" thickBot="1" x14ac:dyDescent="0.3">
      <c r="A35" s="67"/>
      <c r="B35" s="35" t="s">
        <v>39</v>
      </c>
      <c r="C35" s="13">
        <v>4430210</v>
      </c>
      <c r="D35" s="13">
        <v>4430210</v>
      </c>
      <c r="E35" s="43"/>
      <c r="I35" s="28"/>
      <c r="J35" s="28"/>
      <c r="K35" s="28"/>
      <c r="L35" s="28"/>
      <c r="M35" s="28"/>
      <c r="N35" s="28"/>
      <c r="O35" s="28"/>
      <c r="P35" s="28"/>
      <c r="Q35" s="28"/>
      <c r="R35" s="28"/>
      <c r="S35" s="28"/>
      <c r="T35" s="28"/>
      <c r="U35" s="28"/>
      <c r="V35" s="28"/>
    </row>
    <row r="36" spans="1:22" ht="92.55" customHeight="1" thickTop="1" thickBot="1" x14ac:dyDescent="0.3">
      <c r="A36" s="67"/>
      <c r="B36" s="35" t="s">
        <v>32</v>
      </c>
      <c r="C36" s="14">
        <v>487000</v>
      </c>
      <c r="D36" s="13">
        <f>C36*1.17</f>
        <v>569790</v>
      </c>
      <c r="E36" s="18" t="s">
        <v>18</v>
      </c>
      <c r="F36" s="36"/>
    </row>
    <row r="37" spans="1:22" ht="81.45" customHeight="1" thickTop="1" thickBot="1" x14ac:dyDescent="0.3">
      <c r="A37" s="67"/>
      <c r="B37" s="45" t="s">
        <v>44</v>
      </c>
      <c r="C37" s="19">
        <v>20000</v>
      </c>
      <c r="D37" s="19">
        <f>C37*1.17</f>
        <v>23400</v>
      </c>
      <c r="E37" s="20" t="s">
        <v>37</v>
      </c>
      <c r="F37" s="33"/>
      <c r="I37" s="34"/>
    </row>
    <row r="38" spans="1:22" ht="41.55" customHeight="1" thickTop="1" thickBot="1" x14ac:dyDescent="0.3">
      <c r="A38" s="67"/>
      <c r="B38" s="38" t="s">
        <v>16</v>
      </c>
      <c r="C38" s="39">
        <f>SUM(C35:C37)</f>
        <v>4937210</v>
      </c>
      <c r="D38" s="40">
        <f>SUM(D35:D37)</f>
        <v>5023400</v>
      </c>
      <c r="E38" s="41"/>
      <c r="F38" s="36"/>
    </row>
    <row r="39" spans="1:22" s="28" customFormat="1" ht="77.55" customHeight="1" thickTop="1" x14ac:dyDescent="0.25">
      <c r="A39" s="46"/>
      <c r="B39" s="47"/>
      <c r="C39" s="22"/>
      <c r="D39" s="22"/>
      <c r="E39" s="23"/>
      <c r="F39" s="33"/>
      <c r="I39" s="34"/>
    </row>
    <row r="40" spans="1:22" s="28" customFormat="1" ht="88.95" customHeight="1" x14ac:dyDescent="0.25">
      <c r="A40" s="46"/>
      <c r="B40" s="33"/>
      <c r="C40" s="22"/>
      <c r="D40" s="22"/>
      <c r="E40" s="24"/>
    </row>
    <row r="41" spans="1:22" s="28" customFormat="1" ht="88.95" customHeight="1" x14ac:dyDescent="0.25">
      <c r="A41" s="46"/>
      <c r="B41" s="33"/>
      <c r="C41" s="22"/>
      <c r="D41" s="22"/>
      <c r="E41" s="24"/>
    </row>
    <row r="42" spans="1:22" s="28" customFormat="1" ht="39.450000000000003" customHeight="1" x14ac:dyDescent="0.25">
      <c r="A42" s="46"/>
      <c r="B42" s="47"/>
      <c r="C42" s="48"/>
      <c r="D42" s="49"/>
    </row>
    <row r="43" spans="1:22" s="28" customFormat="1" ht="52.95" customHeight="1" x14ac:dyDescent="0.25">
      <c r="A43" s="46"/>
      <c r="B43" s="50"/>
      <c r="C43" s="51"/>
      <c r="D43" s="52"/>
      <c r="E43" s="53"/>
    </row>
    <row r="44" spans="1:22" s="28" customFormat="1" ht="73.05" customHeight="1" x14ac:dyDescent="0.25">
      <c r="B44" s="25"/>
      <c r="C44" s="26"/>
      <c r="D44" s="26"/>
      <c r="E44" s="27"/>
      <c r="F44" s="27"/>
      <c r="H44" s="29"/>
      <c r="J44" s="29"/>
    </row>
    <row r="45" spans="1:22" s="28" customFormat="1" x14ac:dyDescent="0.25"/>
    <row r="46" spans="1:22" s="36" customFormat="1" ht="32.25" customHeight="1" x14ac:dyDescent="0.25">
      <c r="I46" s="34"/>
      <c r="J46" s="28"/>
      <c r="K46" s="28"/>
      <c r="L46" s="28"/>
      <c r="M46" s="28"/>
      <c r="N46" s="28"/>
      <c r="O46" s="28"/>
      <c r="P46" s="28"/>
      <c r="Q46" s="28"/>
      <c r="R46" s="28"/>
      <c r="S46" s="28"/>
      <c r="T46" s="28"/>
      <c r="U46" s="28"/>
      <c r="V46" s="28"/>
    </row>
    <row r="47" spans="1:22" s="36" customFormat="1" x14ac:dyDescent="0.25">
      <c r="I47" s="28"/>
      <c r="J47" s="28"/>
      <c r="K47" s="28"/>
      <c r="L47" s="28"/>
      <c r="M47" s="28"/>
      <c r="N47" s="28"/>
      <c r="O47" s="28"/>
      <c r="P47" s="28"/>
      <c r="Q47" s="28"/>
      <c r="R47" s="28"/>
      <c r="S47" s="28"/>
      <c r="T47" s="28"/>
      <c r="U47" s="28"/>
      <c r="V47" s="28"/>
    </row>
    <row r="48" spans="1:22" s="36" customFormat="1" x14ac:dyDescent="0.25">
      <c r="I48" s="28"/>
      <c r="J48" s="28"/>
      <c r="K48" s="28"/>
      <c r="L48" s="28"/>
      <c r="M48" s="28"/>
      <c r="N48" s="28"/>
      <c r="O48" s="28"/>
      <c r="P48" s="28"/>
      <c r="Q48" s="28"/>
      <c r="R48" s="28"/>
      <c r="S48" s="28"/>
      <c r="T48" s="28"/>
      <c r="U48" s="28"/>
      <c r="V48" s="28"/>
    </row>
    <row r="49" spans="9:22" s="36" customFormat="1" x14ac:dyDescent="0.25">
      <c r="I49" s="28"/>
      <c r="J49" s="28"/>
      <c r="K49" s="28"/>
      <c r="L49" s="28"/>
      <c r="M49" s="28"/>
      <c r="N49" s="28"/>
      <c r="O49" s="28"/>
      <c r="P49" s="28"/>
      <c r="Q49" s="28"/>
      <c r="R49" s="28"/>
      <c r="S49" s="28"/>
      <c r="T49" s="28"/>
      <c r="U49" s="28"/>
      <c r="V49" s="28"/>
    </row>
  </sheetData>
  <mergeCells count="18">
    <mergeCell ref="F3:G3"/>
    <mergeCell ref="B18:E18"/>
    <mergeCell ref="A2:A8"/>
    <mergeCell ref="A9:A12"/>
    <mergeCell ref="A31:A33"/>
    <mergeCell ref="B34:E34"/>
    <mergeCell ref="A34:A38"/>
    <mergeCell ref="B27:E27"/>
    <mergeCell ref="B31:E31"/>
    <mergeCell ref="A18:A22"/>
    <mergeCell ref="A27:A30"/>
    <mergeCell ref="A1:E1"/>
    <mergeCell ref="B2:E2"/>
    <mergeCell ref="B23:E23"/>
    <mergeCell ref="A14:A17"/>
    <mergeCell ref="A23:A26"/>
    <mergeCell ref="B9:E9"/>
    <mergeCell ref="B14:E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8DA9F-0008-4656-A908-47ADFB653AC5}">
  <dimension ref="A1:G10"/>
  <sheetViews>
    <sheetView rightToLeft="1" workbookViewId="0">
      <selection activeCell="J5" sqref="J5"/>
    </sheetView>
  </sheetViews>
  <sheetFormatPr defaultRowHeight="13.8" x14ac:dyDescent="0.25"/>
  <cols>
    <col min="2" max="2" width="10.59765625" customWidth="1"/>
    <col min="7" max="7" width="11.296875" customWidth="1"/>
  </cols>
  <sheetData>
    <row r="1" spans="1:7" ht="21" x14ac:dyDescent="0.4">
      <c r="A1" s="69" t="s">
        <v>19</v>
      </c>
      <c r="B1" s="70"/>
      <c r="C1" s="70"/>
      <c r="D1" s="70"/>
      <c r="E1" s="70"/>
      <c r="F1" s="70"/>
      <c r="G1" s="71"/>
    </row>
    <row r="2" spans="1:7" ht="55.2" x14ac:dyDescent="0.25">
      <c r="A2" s="9"/>
      <c r="B2" s="9"/>
      <c r="C2" s="10" t="s">
        <v>0</v>
      </c>
      <c r="D2" s="9" t="s">
        <v>1</v>
      </c>
      <c r="E2" s="9" t="s">
        <v>2</v>
      </c>
      <c r="F2" s="9" t="s">
        <v>3</v>
      </c>
      <c r="G2" s="10" t="s">
        <v>4</v>
      </c>
    </row>
    <row r="3" spans="1:7" ht="22.05" customHeight="1" x14ac:dyDescent="0.25">
      <c r="A3" s="3">
        <v>1</v>
      </c>
      <c r="B3" s="2" t="s">
        <v>6</v>
      </c>
      <c r="C3" s="3">
        <v>3</v>
      </c>
      <c r="D3" s="4">
        <v>1</v>
      </c>
      <c r="E3" s="4">
        <v>1</v>
      </c>
      <c r="F3" s="4">
        <v>1</v>
      </c>
      <c r="G3" s="3">
        <f>SUM(C3:F3)</f>
        <v>6</v>
      </c>
    </row>
    <row r="4" spans="1:7" ht="22.5" customHeight="1" x14ac:dyDescent="0.25">
      <c r="A4" s="3">
        <v>2</v>
      </c>
      <c r="B4" s="2" t="s">
        <v>7</v>
      </c>
      <c r="C4" s="3">
        <v>3</v>
      </c>
      <c r="D4" s="4">
        <v>1</v>
      </c>
      <c r="E4" s="4">
        <v>1</v>
      </c>
      <c r="F4" s="4">
        <v>1</v>
      </c>
      <c r="G4" s="3">
        <f t="shared" ref="G4:G7" si="0">SUM(C4:F4)</f>
        <v>6</v>
      </c>
    </row>
    <row r="5" spans="1:7" ht="22.95" customHeight="1" x14ac:dyDescent="0.25">
      <c r="A5" s="3">
        <v>3</v>
      </c>
      <c r="B5" s="2" t="s">
        <v>8</v>
      </c>
      <c r="C5" s="3">
        <v>3</v>
      </c>
      <c r="D5" s="4">
        <v>1</v>
      </c>
      <c r="E5" s="4">
        <v>1</v>
      </c>
      <c r="F5" s="4">
        <v>1</v>
      </c>
      <c r="G5" s="3">
        <f t="shared" si="0"/>
        <v>6</v>
      </c>
    </row>
    <row r="6" spans="1:7" ht="26.55" customHeight="1" x14ac:dyDescent="0.25">
      <c r="A6" s="3">
        <v>4</v>
      </c>
      <c r="B6" s="2" t="s">
        <v>9</v>
      </c>
      <c r="C6" s="3">
        <v>3</v>
      </c>
      <c r="D6" s="4">
        <v>1</v>
      </c>
      <c r="E6" s="4">
        <v>1</v>
      </c>
      <c r="F6" s="4">
        <v>1</v>
      </c>
      <c r="G6" s="3">
        <f t="shared" si="0"/>
        <v>6</v>
      </c>
    </row>
    <row r="7" spans="1:7" ht="45.45" customHeight="1" x14ac:dyDescent="0.25">
      <c r="A7" s="3">
        <v>5</v>
      </c>
      <c r="B7" s="6" t="s">
        <v>10</v>
      </c>
      <c r="C7" s="4">
        <v>3</v>
      </c>
      <c r="D7" s="4">
        <v>1</v>
      </c>
      <c r="E7" s="4">
        <v>1</v>
      </c>
      <c r="F7" s="4">
        <v>1</v>
      </c>
      <c r="G7" s="3">
        <f t="shared" si="0"/>
        <v>6</v>
      </c>
    </row>
    <row r="8" spans="1:7" ht="21.45" customHeight="1" thickBot="1" x14ac:dyDescent="0.3">
      <c r="A8" s="7"/>
      <c r="B8" s="8" t="s">
        <v>5</v>
      </c>
      <c r="C8" s="7">
        <f>SUM(C3:C7)</f>
        <v>15</v>
      </c>
      <c r="D8" s="7">
        <f>SUM(D3:D7)</f>
        <v>5</v>
      </c>
      <c r="E8" s="7">
        <f>SUM(E3:E7)</f>
        <v>5</v>
      </c>
      <c r="F8" s="7">
        <f>SUM(F3:F7)</f>
        <v>5</v>
      </c>
      <c r="G8" s="11">
        <f>SUM(C8:F8)</f>
        <v>30</v>
      </c>
    </row>
    <row r="9" spans="1:7" ht="42.6" thickTop="1" thickBot="1" x14ac:dyDescent="0.3">
      <c r="A9" s="5"/>
      <c r="B9" s="1"/>
      <c r="C9" s="1"/>
      <c r="D9" s="1"/>
      <c r="E9" s="1"/>
      <c r="F9" s="1"/>
      <c r="G9" s="12" t="s">
        <v>20</v>
      </c>
    </row>
    <row r="10" spans="1:7" ht="14.4" thickTop="1" x14ac:dyDescent="0.25"/>
  </sheetData>
  <mergeCells count="1">
    <mergeCell ref="A1:G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פירוט התקשרויות</vt:lpstr>
      <vt:lpstr>שופטים 2023-הרחבה</vt:lpstr>
    </vt:vector>
  </TitlesOfParts>
  <Company>MoST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Ronit Aflalo</dc:creator>
  <cp:lastModifiedBy>Daniel David</cp:lastModifiedBy>
  <dcterms:created xsi:type="dcterms:W3CDTF">2025-06-18T12:40:15Z</dcterms:created>
  <dcterms:modified xsi:type="dcterms:W3CDTF">2025-06-22T09:29:04Z</dcterms:modified>
</cp:coreProperties>
</file>