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M:\משרד התמת - בודקי שכר\שאלות\סופי\מרמנט\מעשי דצמבר 23\"/>
    </mc:Choice>
  </mc:AlternateContent>
  <xr:revisionPtr revIDLastSave="0" documentId="8_{A2F1BA18-0F53-449D-A6DD-B782E77F645C}" xr6:coauthVersionLast="47" xr6:coauthVersionMax="47" xr10:uidLastSave="{00000000-0000-0000-0000-000000000000}"/>
  <bookViews>
    <workbookView xWindow="20544" yWindow="0" windowWidth="20832" windowHeight="16656" activeTab="2" xr2:uid="{00000000-000D-0000-FFFF-FFFF00000000}"/>
  </bookViews>
  <sheets>
    <sheet name="שאלה פתוחה-דוח נוכחות שהוצג בשא" sheetId="1" r:id="rId1"/>
    <sheet name="פתרון" sheetId="5" r:id="rId2"/>
    <sheet name="ריכוז תלושים" sheetId="3" r:id="rId3"/>
  </sheets>
  <definedNames>
    <definedName name="_ftn2" localSheetId="0">'שאלה פתוחה-דוח נוכחות שהוצג בשא'!$G$72</definedName>
    <definedName name="_ftn3" localSheetId="0">'שאלה פתוחה-דוח נוכחות שהוצג בשא'!$G$74</definedName>
    <definedName name="_ftn4" localSheetId="0">'שאלה פתוחה-דוח נוכחות שהוצג בשא'!$G$75</definedName>
    <definedName name="_ftnref1" localSheetId="0">'שאלה פתוחה-דוח נוכחות שהוצג בשא'!$G$15</definedName>
    <definedName name="_ftnref2" localSheetId="0">'שאלה פתוחה-דוח נוכחות שהוצג בשא'!$G$40</definedName>
    <definedName name="_ftnref3" localSheetId="0">'שאלה פתוחה-דוח נוכחות שהוצג בשא'!#REF!</definedName>
    <definedName name="_ftnref4" localSheetId="0">'שאלה פתוחה-דוח נוכחות שהוצג בשא'!$G$49</definedName>
    <definedName name="Text1" localSheetId="0">'שאלה פתוחה-דוח נוכחות שהוצג בשא'!$H$16</definedName>
    <definedName name="Text11" localSheetId="0">'שאלה פתוחה-דוח נוכחות שהוצג בשא'!$H$26</definedName>
    <definedName name="Text12" localSheetId="0">'שאלה פתוחה-דוח נוכחות שהוצג בשא'!$H$29</definedName>
    <definedName name="Text13" localSheetId="0">'שאלה פתוחה-דוח נוכחות שהוצג בשא'!$H$30</definedName>
    <definedName name="Text14" localSheetId="0">'שאלה פתוחה-דוח נוכחות שהוצג בשא'!$H$31</definedName>
    <definedName name="Text15" localSheetId="0">'שאלה פתוחה-דוח נוכחות שהוצג בשא'!$H$32</definedName>
    <definedName name="Text16" localSheetId="0">'שאלה פתוחה-דוח נוכחות שהוצג בשא'!$H$34</definedName>
    <definedName name="Text18" localSheetId="0">'שאלה פתוחה-דוח נוכחות שהוצג בשא'!$H$35</definedName>
    <definedName name="Text19" localSheetId="0">'שאלה פתוחה-דוח נוכחות שהוצג בשא'!$G$37</definedName>
    <definedName name="Text2" localSheetId="0">'שאלה פתוחה-דוח נוכחות שהוצג בשא'!$G$17</definedName>
    <definedName name="Text20" localSheetId="0">'שאלה פתוחה-דוח נוכחות שהוצג בשא'!$G$41</definedName>
    <definedName name="Text21" localSheetId="0">'שאלה פתוחה-דוח נוכחות שהוצג בשא'!$G$43</definedName>
    <definedName name="Text22" localSheetId="0">'שאלה פתוחה-דוח נוכחות שהוצג בשא'!#REF!</definedName>
    <definedName name="Text23" localSheetId="2">'ריכוז תלושים'!$H$39</definedName>
    <definedName name="Text23" localSheetId="0">'שאלה פתוחה-דוח נוכחות שהוצג בשא'!$G$44</definedName>
    <definedName name="Text24" localSheetId="0">'שאלה פתוחה-דוח נוכחות שהוצג בשא'!$H$41</definedName>
    <definedName name="Text25" localSheetId="0">'שאלה פתוחה-דוח נוכחות שהוצג בשא'!$H$43</definedName>
    <definedName name="Text26" localSheetId="0">'שאלה פתוחה-דוח נוכחות שהוצג בשא'!#REF!</definedName>
    <definedName name="Text27" localSheetId="2">'ריכוז תלושים'!$I$39</definedName>
    <definedName name="Text27" localSheetId="0">'שאלה פתוחה-דוח נוכחות שהוצג בשא'!$H$44</definedName>
    <definedName name="Text28" localSheetId="0">'שאלה פתוחה-דוח נוכחות שהוצג בשא'!$I$41</definedName>
    <definedName name="Text29" localSheetId="0">'שאלה פתוחה-דוח נוכחות שהוצג בשא'!$I$43</definedName>
    <definedName name="Text3" localSheetId="0">'שאלה פתוחה-דוח נוכחות שהוצג בשא'!$H$18</definedName>
    <definedName name="Text30" localSheetId="0">'שאלה פתוחה-דוח נוכחות שהוצג בשא'!#REF!</definedName>
    <definedName name="Text31" localSheetId="2">'ריכוז תלושים'!$J$39</definedName>
    <definedName name="Text31" localSheetId="0">'שאלה פתוחה-דוח נוכחות שהוצג בשא'!$I$44</definedName>
    <definedName name="Text32" localSheetId="0">'שאלה פתוחה-דוח נוכחות שהוצג בשא'!#REF!</definedName>
    <definedName name="Text33" localSheetId="0">'שאלה פתוחה-דוח נוכחות שהוצג בשא'!#REF!</definedName>
    <definedName name="Text34" localSheetId="0">'שאלה פתוחה-דוח נוכחות שהוצג בשא'!#REF!</definedName>
    <definedName name="Text35" localSheetId="2">'ריכוז תלושים'!$K$39</definedName>
    <definedName name="Text35" localSheetId="0">'שאלה פתוחה-דוח נוכחות שהוצג בשא'!#REF!</definedName>
    <definedName name="Text36" localSheetId="0">'שאלה פתוחה-דוח נוכחות שהוצג בשא'!$H$47</definedName>
    <definedName name="Text37" localSheetId="0">'שאלה פתוחה-דוח נוכחות שהוצג בשא'!$G$48</definedName>
    <definedName name="Text38" localSheetId="0">'שאלה פתוחה-דוח נוכחות שהוצג בשא'!$G$49</definedName>
    <definedName name="Text39" localSheetId="0">'שאלה פתוחה-דוח נוכחות שהוצג בשא'!$G$52</definedName>
    <definedName name="Text4" localSheetId="0">'שאלה פתוחה-דוח נוכחות שהוצג בשא'!$H$19</definedName>
    <definedName name="Text40" localSheetId="0">'שאלה פתוחה-דוח נוכחות שהוצג בשא'!$H$52</definedName>
    <definedName name="Text41" localSheetId="0">'שאלה פתוחה-דוח נוכחות שהוצג בשא'!$I$52</definedName>
    <definedName name="Text42" localSheetId="0">'שאלה פתוחה-דוח נוכחות שהוצג בשא'!#REF!</definedName>
    <definedName name="Text43" localSheetId="0">'שאלה פתוחה-דוח נוכחות שהוצג בשא'!$G$53</definedName>
    <definedName name="Text44" localSheetId="0">'שאלה פתוחה-דוח נוכחות שהוצג בשא'!$H$53</definedName>
    <definedName name="Text45" localSheetId="0">'שאלה פתוחה-דוח נוכחות שהוצג בשא'!$I$53</definedName>
    <definedName name="Text46" localSheetId="0">'שאלה פתוחה-דוח נוכחות שהוצג בשא'!#REF!</definedName>
    <definedName name="Text47" localSheetId="0">'שאלה פתוחה-דוח נוכחות שהוצג בשא'!$H$54</definedName>
    <definedName name="Text48" localSheetId="0">'שאלה פתוחה-דוח נוכחות שהוצג בשא'!$I$54</definedName>
    <definedName name="Text49" localSheetId="0">'שאלה פתוחה-דוח נוכחות שהוצג בשא'!#REF!</definedName>
    <definedName name="Text5" localSheetId="0">'שאלה פתוחה-דוח נוכחות שהוצג בשא'!$G$20</definedName>
    <definedName name="Text50" localSheetId="0">'שאלה פתוחה-דוח נוכחות שהוצג בשא'!#REF!</definedName>
    <definedName name="Text51" localSheetId="0">'שאלה פתוחה-דוח נוכחות שהוצג בשא'!$H$55</definedName>
    <definedName name="Text52" localSheetId="0">'שאלה פתוחה-דוח נוכחות שהוצג בשא'!$I$55</definedName>
    <definedName name="Text53" localSheetId="0">'שאלה פתוחה-דוח נוכחות שהוצג בשא'!#REF!</definedName>
    <definedName name="Text54" localSheetId="0">'שאלה פתוחה-דוח נוכחות שהוצג בשא'!#REF!</definedName>
    <definedName name="Text55" localSheetId="0">'שאלה פתוחה-דוח נוכחות שהוצג בשא'!$H$59</definedName>
    <definedName name="Text56" localSheetId="0">'שאלה פתוחה-דוח נוכחות שהוצג בשא'!$G$60</definedName>
    <definedName name="Text57" localSheetId="0">'שאלה פתוחה-דוח נוכחות שהוצג בשא'!$H$67</definedName>
    <definedName name="Text6" localSheetId="0">'שאלה פתוחה-דוח נוכחות שהוצג בשא'!$G$22</definedName>
    <definedName name="Text7" localSheetId="0">'שאלה פתוחה-דוח נוכחות שהוצג בשא'!$G$23</definedName>
    <definedName name="Text8" localSheetId="0">'שאלה פתוחה-דוח נוכחות שהוצג בשא'!$G$24</definedName>
    <definedName name="Text9" localSheetId="0">'שאלה פתוחה-דוח נוכחות שהוצג בשא'!$H$25</definedName>
    <definedName name="סימון4" localSheetId="0">'שאלה פתוחה-דוח נוכחות שהוצג בשא'!$H$27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5" l="1"/>
  <c r="B51" i="5"/>
  <c r="D48" i="5" l="1"/>
  <c r="C8" i="5"/>
  <c r="C7" i="5"/>
  <c r="G34" i="1"/>
  <c r="G43" i="5"/>
  <c r="F18" i="5"/>
  <c r="F19" i="5"/>
  <c r="F20" i="5"/>
  <c r="F21" i="5"/>
  <c r="F22" i="5"/>
  <c r="F25" i="5"/>
  <c r="F26" i="5"/>
  <c r="F27" i="5"/>
  <c r="F28" i="5"/>
  <c r="F29" i="5"/>
  <c r="F32" i="5"/>
  <c r="F33" i="5"/>
  <c r="F34" i="5"/>
  <c r="F36" i="5"/>
  <c r="F39" i="5"/>
  <c r="F40" i="5"/>
  <c r="F41" i="5"/>
  <c r="F42" i="5"/>
  <c r="F14" i="5"/>
  <c r="F15" i="5"/>
  <c r="F13" i="5"/>
  <c r="F29" i="1"/>
  <c r="H34" i="1"/>
  <c r="I34" i="1"/>
  <c r="C13" i="3"/>
  <c r="D13" i="3"/>
  <c r="E13" i="3"/>
  <c r="F13" i="3"/>
  <c r="G13" i="3"/>
  <c r="H13" i="3"/>
  <c r="I13" i="3"/>
  <c r="J13" i="3"/>
  <c r="K13" i="3"/>
  <c r="L13" i="3"/>
  <c r="M13" i="3"/>
  <c r="L43" i="5"/>
  <c r="K43" i="5"/>
  <c r="J43" i="5"/>
  <c r="I43" i="5"/>
  <c r="H43" i="5"/>
  <c r="K34" i="1" l="1"/>
  <c r="B48" i="5"/>
  <c r="M43" i="5"/>
  <c r="N43" i="5" s="1"/>
  <c r="F4" i="5"/>
  <c r="F5" i="5"/>
  <c r="G5" i="5" s="1"/>
  <c r="N8" i="3" s="1"/>
  <c r="F3" i="5"/>
  <c r="G3" i="5" s="1"/>
  <c r="F32" i="1"/>
  <c r="F5" i="1"/>
  <c r="F8" i="1"/>
  <c r="F9" i="1"/>
  <c r="F10" i="1"/>
  <c r="F11" i="1"/>
  <c r="F12" i="1"/>
  <c r="F15" i="1"/>
  <c r="F16" i="1"/>
  <c r="F17" i="1"/>
  <c r="F18" i="1"/>
  <c r="F19" i="1"/>
  <c r="F22" i="1"/>
  <c r="F23" i="1"/>
  <c r="F24" i="1"/>
  <c r="F26" i="1"/>
  <c r="F30" i="1"/>
  <c r="F31" i="1"/>
  <c r="F4" i="1"/>
  <c r="N6" i="3" l="1"/>
  <c r="N13" i="3" s="1"/>
  <c r="G4" i="5"/>
  <c r="N7" i="3" s="1"/>
  <c r="B52" i="5"/>
</calcChain>
</file>

<file path=xl/sharedStrings.xml><?xml version="1.0" encoding="utf-8"?>
<sst xmlns="http://schemas.openxmlformats.org/spreadsheetml/2006/main" count="121" uniqueCount="51">
  <si>
    <t>נסיעות</t>
  </si>
  <si>
    <t>ה</t>
  </si>
  <si>
    <t>ד</t>
  </si>
  <si>
    <t>ג</t>
  </si>
  <si>
    <t>ב</t>
  </si>
  <si>
    <t>א</t>
  </si>
  <si>
    <t>ש</t>
  </si>
  <si>
    <t>ו</t>
  </si>
  <si>
    <t>תאריך</t>
  </si>
  <si>
    <t>שולם</t>
  </si>
  <si>
    <t>צ"ל</t>
  </si>
  <si>
    <t>כמות</t>
  </si>
  <si>
    <t>תעריף</t>
  </si>
  <si>
    <t>ס"ה</t>
  </si>
  <si>
    <t>נקודות</t>
  </si>
  <si>
    <t>סך שעות</t>
  </si>
  <si>
    <t>יום בשבוע</t>
  </si>
  <si>
    <t>שעת כניסה</t>
  </si>
  <si>
    <t>שעת יציאה</t>
  </si>
  <si>
    <t>שעות 100%</t>
  </si>
  <si>
    <t>שעות 125%</t>
  </si>
  <si>
    <t>שעות 150%</t>
  </si>
  <si>
    <t>שעות 150% שבת</t>
  </si>
  <si>
    <t>שעות 175% שבת</t>
  </si>
  <si>
    <t>יום מקוצר</t>
  </si>
  <si>
    <t>תעריף שקיבל</t>
  </si>
  <si>
    <t>תעריף על פי חוק</t>
  </si>
  <si>
    <t>בסיס לקרן השתלמות</t>
  </si>
  <si>
    <t>שכר יסוד</t>
  </si>
  <si>
    <t>הבראה</t>
  </si>
  <si>
    <t>ליקוים בנתוני השאלה</t>
  </si>
  <si>
    <t>ליקוים בטופס הודעה לעובד</t>
  </si>
  <si>
    <t>תנאים סוציאלים לא בהתאם לצו הרחבה</t>
  </si>
  <si>
    <t>שכר 125%</t>
  </si>
  <si>
    <t>שכר 150%</t>
  </si>
  <si>
    <t>שעות שבת</t>
  </si>
  <si>
    <t>חופשה</t>
  </si>
  <si>
    <t>חגים</t>
  </si>
  <si>
    <t>בסיס להפרשה</t>
  </si>
  <si>
    <t>משמרת לילה</t>
  </si>
  <si>
    <t>\</t>
  </si>
  <si>
    <r>
      <rPr>
        <sz val="12"/>
        <color theme="1"/>
        <rFont val="Arial"/>
        <family val="2"/>
      </rPr>
      <t>העובד  הגיע לחברה  עם קופת פנסיה פעילה ומשום כך החברה התחילה להפקיד לו לאחר שלושה חודשים רטרואקטיבי.</t>
    </r>
    <r>
      <rPr>
        <b/>
        <sz val="12"/>
        <color theme="1"/>
        <rFont val="Arial"/>
        <family val="2"/>
      </rPr>
      <t xml:space="preserve"> יש להפקיד מהחודש הראשון</t>
    </r>
  </si>
  <si>
    <t>שכר שעה אמור להיות מינימום פלוס 60%</t>
  </si>
  <si>
    <t>הטופס נמסר בתאריך לא על פי חוק</t>
  </si>
  <si>
    <t>יום מנוחה שבועי אמור להיות עד יום א ב-4 בבוקר</t>
  </si>
  <si>
    <t>השכר על פי נספח ד אמור להיות 50 ₪ לשעה</t>
  </si>
  <si>
    <t>קרן ההשלמות צריך להיות לפי צו ההרחבה ולא לפי ההסכמה עם העובד</t>
  </si>
  <si>
    <t>שבת על פי צו הרחבה החל מיום שישי ב16: ועד יום א ב4:00</t>
  </si>
  <si>
    <t>תשלום החופשה אמור להיות עד ה- 9 לחודש העבודה העוקב ולא בתום חודש העבודה העוקב</t>
  </si>
  <si>
    <t>תשלום עבור מחלה אמור להיות עד ה- 9 לחודש העבודה העוקב ולא בתום חודש העבודה העוקב</t>
  </si>
  <si>
    <t>על פי צו ההרחבה בענף השמירה, דמי הבראה ישולם כרכיב נוסף לערך השעה ולא תשלום שנתי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</si>
</sst>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(* #,##0.00_);_(* \(#,##0.00\);_(* &quot;-&quot;??_);_(@_)"/>
  </numFmts>
  <fonts count="1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b/>
      <u/>
      <sz val="11"/>
      <color theme="1"/>
      <name val="Arial"/>
      <family val="2"/>
      <scheme val="minor"/>
    </font>
    <font>
      <sz val="11"/>
      <color indexed="8"/>
      <name val="Arial"/>
      <family val="2"/>
      <charset val="177"/>
    </font>
    <font>
      <sz val="10"/>
      <color theme="1"/>
      <name val="Arial"/>
      <family val="2"/>
      <charset val="177"/>
      <scheme val="minor"/>
    </font>
    <font>
      <b/>
      <u/>
      <sz val="10"/>
      <color theme="1"/>
      <name val="David"/>
      <family val="2"/>
    </font>
    <font>
      <u/>
      <sz val="9"/>
      <color theme="1"/>
      <name val="Arial"/>
      <family val="2"/>
      <charset val="177"/>
      <scheme val="minor"/>
    </font>
    <font>
      <sz val="9"/>
      <color theme="1"/>
      <name val="David"/>
      <family val="2"/>
    </font>
    <font>
      <sz val="8"/>
      <name val="Arial"/>
      <family val="2"/>
      <charset val="177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rgb="FFFF0000"/>
      <name val="Arial"/>
      <family val="2"/>
      <scheme val="minor"/>
    </font>
    <font>
      <b/>
      <sz val="16"/>
      <color rgb="FFFF0000"/>
      <name val="David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5" fontId="7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3" fontId="5" fillId="0" borderId="1" xfId="1" applyFont="1" applyBorder="1"/>
    <xf numFmtId="0" fontId="0" fillId="0" borderId="1" xfId="0" applyBorder="1"/>
    <xf numFmtId="17" fontId="0" fillId="0" borderId="1" xfId="0" applyNumberFormat="1" applyBorder="1"/>
    <xf numFmtId="43" fontId="0" fillId="0" borderId="1" xfId="1" applyFont="1" applyBorder="1"/>
    <xf numFmtId="0" fontId="6" fillId="0" borderId="0" xfId="0" applyFont="1"/>
    <xf numFmtId="20" fontId="6" fillId="0" borderId="0" xfId="0" applyNumberFormat="1" applyFont="1"/>
    <xf numFmtId="9" fontId="6" fillId="0" borderId="0" xfId="0" applyNumberFormat="1" applyFont="1"/>
    <xf numFmtId="0" fontId="6" fillId="0" borderId="1" xfId="0" applyFont="1" applyBorder="1"/>
    <xf numFmtId="14" fontId="6" fillId="0" borderId="1" xfId="0" applyNumberFormat="1" applyFont="1" applyBorder="1"/>
    <xf numFmtId="20" fontId="6" fillId="0" borderId="1" xfId="0" applyNumberFormat="1" applyFont="1" applyBorder="1"/>
    <xf numFmtId="9" fontId="0" fillId="0" borderId="1" xfId="0" applyNumberFormat="1" applyBorder="1"/>
    <xf numFmtId="0" fontId="13" fillId="0" borderId="0" xfId="0" applyFont="1" applyAlignment="1">
      <alignment horizontal="right" vertical="center" readingOrder="2"/>
    </xf>
    <xf numFmtId="43" fontId="0" fillId="0" borderId="1" xfId="0" applyNumberFormat="1" applyBorder="1"/>
    <xf numFmtId="43" fontId="5" fillId="0" borderId="0" xfId="1" applyFont="1" applyBorder="1"/>
    <xf numFmtId="17" fontId="0" fillId="0" borderId="0" xfId="0" applyNumberFormat="1"/>
    <xf numFmtId="43" fontId="0" fillId="0" borderId="0" xfId="1" applyFont="1" applyBorder="1"/>
    <xf numFmtId="43" fontId="0" fillId="0" borderId="0" xfId="0" applyNumberFormat="1"/>
    <xf numFmtId="0" fontId="10" fillId="0" borderId="0" xfId="0" applyFont="1" applyAlignment="1">
      <alignment wrapText="1"/>
    </xf>
    <xf numFmtId="0" fontId="4" fillId="0" borderId="0" xfId="0" applyFont="1"/>
    <xf numFmtId="17" fontId="9" fillId="0" borderId="0" xfId="0" applyNumberFormat="1" applyFont="1"/>
    <xf numFmtId="17" fontId="8" fillId="0" borderId="0" xfId="0" applyNumberFormat="1" applyFont="1"/>
    <xf numFmtId="164" fontId="11" fillId="0" borderId="0" xfId="1" applyNumberFormat="1" applyFont="1" applyBorder="1" applyAlignment="1">
      <alignment wrapText="1"/>
    </xf>
    <xf numFmtId="164" fontId="5" fillId="0" borderId="0" xfId="1" applyNumberFormat="1" applyFont="1" applyBorder="1"/>
    <xf numFmtId="164" fontId="0" fillId="0" borderId="0" xfId="1" applyNumberFormat="1" applyFont="1" applyBorder="1"/>
    <xf numFmtId="164" fontId="11" fillId="0" borderId="0" xfId="1" applyNumberFormat="1" applyFont="1" applyFill="1" applyBorder="1" applyAlignment="1">
      <alignment wrapText="1"/>
    </xf>
    <xf numFmtId="164" fontId="5" fillId="0" borderId="0" xfId="1" applyNumberFormat="1" applyFont="1" applyFill="1" applyBorder="1"/>
    <xf numFmtId="164" fontId="0" fillId="0" borderId="0" xfId="1" applyNumberFormat="1" applyFont="1" applyFill="1" applyBorder="1"/>
    <xf numFmtId="17" fontId="5" fillId="0" borderId="1" xfId="1" applyNumberFormat="1" applyFont="1" applyBorder="1"/>
    <xf numFmtId="43" fontId="0" fillId="0" borderId="1" xfId="1" applyFont="1" applyFill="1" applyBorder="1"/>
    <xf numFmtId="0" fontId="15" fillId="0" borderId="0" xfId="0" applyFont="1"/>
    <xf numFmtId="0" fontId="1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4">
    <cellStyle name="Comma" xfId="1" builtinId="3"/>
    <cellStyle name="Comma 3" xfId="3" xr:uid="{00000000-0005-0000-0000-000001000000}"/>
    <cellStyle name="Normal" xfId="0" builtinId="0"/>
    <cellStyle name="Normal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4"/>
  <sheetViews>
    <sheetView rightToLeft="1" topLeftCell="B19" zoomScale="115" zoomScaleNormal="115" workbookViewId="0">
      <selection activeCell="E16" sqref="E16"/>
    </sheetView>
  </sheetViews>
  <sheetFormatPr defaultColWidth="7.3984375" defaultRowHeight="23.1" customHeight="1" x14ac:dyDescent="0.25"/>
  <cols>
    <col min="1" max="1" width="30.5" style="7" customWidth="1"/>
    <col min="2" max="2" width="10.19921875" style="7" bestFit="1" customWidth="1"/>
    <col min="3" max="3" width="8.19921875" style="7" bestFit="1" customWidth="1"/>
    <col min="4" max="4" width="9.19921875" style="7" bestFit="1" customWidth="1"/>
    <col min="5" max="5" width="9" style="7" bestFit="1" customWidth="1"/>
    <col min="6" max="6" width="7.3984375" style="7" bestFit="1" customWidth="1"/>
    <col min="7" max="9" width="10.09765625" style="7" bestFit="1" customWidth="1"/>
    <col min="10" max="12" width="7.3984375" style="7"/>
    <col min="13" max="13" width="10.19921875" style="7" customWidth="1"/>
    <col min="14" max="16384" width="7.3984375" style="7"/>
  </cols>
  <sheetData>
    <row r="2" spans="2:9" ht="23.1" customHeight="1" x14ac:dyDescent="0.25">
      <c r="B2" s="10" t="s">
        <v>8</v>
      </c>
      <c r="C2" s="10" t="s">
        <v>16</v>
      </c>
      <c r="D2" s="10" t="s">
        <v>17</v>
      </c>
      <c r="E2" s="10" t="s">
        <v>18</v>
      </c>
      <c r="F2" s="10" t="s">
        <v>15</v>
      </c>
      <c r="G2" s="10" t="s">
        <v>19</v>
      </c>
      <c r="H2" s="10" t="s">
        <v>20</v>
      </c>
      <c r="I2" s="10" t="s">
        <v>21</v>
      </c>
    </row>
    <row r="3" spans="2:9" ht="23.1" customHeight="1" x14ac:dyDescent="0.25">
      <c r="B3" s="11">
        <v>45139</v>
      </c>
      <c r="C3" s="10" t="s">
        <v>3</v>
      </c>
      <c r="D3" s="12">
        <v>0.41666666666666669</v>
      </c>
      <c r="E3" s="12">
        <v>0.79166666666666663</v>
      </c>
      <c r="F3" s="12">
        <v>0.375</v>
      </c>
      <c r="G3" s="10">
        <v>8.6</v>
      </c>
      <c r="H3" s="10">
        <v>0.4</v>
      </c>
      <c r="I3" s="10"/>
    </row>
    <row r="4" spans="2:9" ht="23.1" customHeight="1" x14ac:dyDescent="0.25">
      <c r="B4" s="11">
        <v>45140</v>
      </c>
      <c r="C4" s="10" t="s">
        <v>2</v>
      </c>
      <c r="D4" s="12">
        <v>0.125</v>
      </c>
      <c r="E4" s="12">
        <v>0.5</v>
      </c>
      <c r="F4" s="12">
        <f>E4-D4</f>
        <v>0.375</v>
      </c>
      <c r="G4" s="10">
        <v>8.6</v>
      </c>
      <c r="H4" s="10">
        <v>0.4</v>
      </c>
      <c r="I4" s="10"/>
    </row>
    <row r="5" spans="2:9" ht="23.1" customHeight="1" x14ac:dyDescent="0.25">
      <c r="B5" s="11">
        <v>45141</v>
      </c>
      <c r="C5" s="10" t="s">
        <v>1</v>
      </c>
      <c r="D5" s="12">
        <v>0.25</v>
      </c>
      <c r="E5" s="12">
        <v>0.5625</v>
      </c>
      <c r="F5" s="12">
        <f t="shared" ref="F5:F32" si="0">E5-D5</f>
        <v>0.3125</v>
      </c>
      <c r="G5" s="10">
        <v>7.5</v>
      </c>
      <c r="H5" s="10"/>
      <c r="I5" s="10"/>
    </row>
    <row r="6" spans="2:9" ht="23.1" customHeight="1" x14ac:dyDescent="0.25">
      <c r="B6" s="11">
        <v>45142</v>
      </c>
      <c r="C6" s="10" t="s">
        <v>7</v>
      </c>
      <c r="D6" s="12"/>
      <c r="E6" s="12"/>
      <c r="F6" s="12"/>
      <c r="G6" s="10"/>
      <c r="H6" s="10"/>
      <c r="I6" s="10"/>
    </row>
    <row r="7" spans="2:9" ht="23.1" customHeight="1" x14ac:dyDescent="0.25">
      <c r="B7" s="11">
        <v>45143</v>
      </c>
      <c r="C7" s="10" t="s">
        <v>6</v>
      </c>
      <c r="D7" s="10"/>
      <c r="E7" s="10"/>
      <c r="F7" s="12"/>
      <c r="G7" s="10"/>
      <c r="H7" s="10"/>
      <c r="I7" s="10"/>
    </row>
    <row r="8" spans="2:9" ht="23.1" customHeight="1" x14ac:dyDescent="0.25">
      <c r="B8" s="11">
        <v>45144</v>
      </c>
      <c r="C8" s="10" t="s">
        <v>5</v>
      </c>
      <c r="D8" s="12">
        <v>0.41666666666666669</v>
      </c>
      <c r="E8" s="12">
        <v>0.75</v>
      </c>
      <c r="F8" s="12">
        <f t="shared" si="0"/>
        <v>0.33333333333333331</v>
      </c>
      <c r="G8" s="10">
        <v>8</v>
      </c>
      <c r="H8" s="10"/>
      <c r="I8" s="10"/>
    </row>
    <row r="9" spans="2:9" ht="23.1" customHeight="1" x14ac:dyDescent="0.25">
      <c r="B9" s="11">
        <v>45145</v>
      </c>
      <c r="C9" s="10" t="s">
        <v>4</v>
      </c>
      <c r="D9" s="12">
        <v>0.125</v>
      </c>
      <c r="E9" s="12">
        <v>0.5</v>
      </c>
      <c r="F9" s="12">
        <f t="shared" si="0"/>
        <v>0.375</v>
      </c>
      <c r="G9" s="10">
        <v>8.6</v>
      </c>
      <c r="H9" s="10">
        <v>0.4</v>
      </c>
      <c r="I9" s="10"/>
    </row>
    <row r="10" spans="2:9" ht="23.1" customHeight="1" x14ac:dyDescent="0.25">
      <c r="B10" s="11">
        <v>45146</v>
      </c>
      <c r="C10" s="10" t="s">
        <v>3</v>
      </c>
      <c r="D10" s="12">
        <v>0.41666666666666669</v>
      </c>
      <c r="E10" s="12">
        <v>0.79166666666666663</v>
      </c>
      <c r="F10" s="12">
        <f t="shared" si="0"/>
        <v>0.37499999999999994</v>
      </c>
      <c r="G10" s="10">
        <v>8.6</v>
      </c>
      <c r="H10" s="10">
        <v>0.4</v>
      </c>
      <c r="I10" s="10"/>
    </row>
    <row r="11" spans="2:9" ht="23.1" customHeight="1" x14ac:dyDescent="0.25">
      <c r="B11" s="11">
        <v>45147</v>
      </c>
      <c r="C11" s="10" t="s">
        <v>2</v>
      </c>
      <c r="D11" s="12">
        <v>8.3333333333333329E-2</v>
      </c>
      <c r="E11" s="12">
        <v>0.54166666666666663</v>
      </c>
      <c r="F11" s="12">
        <f t="shared" si="0"/>
        <v>0.45833333333333331</v>
      </c>
      <c r="G11" s="10">
        <v>8.6</v>
      </c>
      <c r="H11" s="10">
        <v>2</v>
      </c>
      <c r="I11" s="10">
        <v>0.4</v>
      </c>
    </row>
    <row r="12" spans="2:9" ht="23.1" customHeight="1" x14ac:dyDescent="0.25">
      <c r="B12" s="11">
        <v>45148</v>
      </c>
      <c r="C12" s="10" t="s">
        <v>1</v>
      </c>
      <c r="D12" s="12">
        <v>0.33333333333333331</v>
      </c>
      <c r="E12" s="12">
        <v>0.70833333333333337</v>
      </c>
      <c r="F12" s="12">
        <f t="shared" si="0"/>
        <v>0.37500000000000006</v>
      </c>
      <c r="G12" s="10">
        <v>8.6</v>
      </c>
      <c r="H12" s="10">
        <v>0.4</v>
      </c>
      <c r="I12" s="10"/>
    </row>
    <row r="13" spans="2:9" ht="23.1" customHeight="1" x14ac:dyDescent="0.25">
      <c r="B13" s="11">
        <v>45149</v>
      </c>
      <c r="C13" s="10" t="s">
        <v>7</v>
      </c>
      <c r="D13" s="10"/>
      <c r="E13" s="10"/>
      <c r="F13" s="12"/>
      <c r="G13" s="10"/>
      <c r="H13" s="10"/>
      <c r="I13" s="10"/>
    </row>
    <row r="14" spans="2:9" ht="23.1" customHeight="1" x14ac:dyDescent="0.25">
      <c r="B14" s="11">
        <v>45150</v>
      </c>
      <c r="C14" s="10" t="s">
        <v>6</v>
      </c>
      <c r="D14" s="12"/>
      <c r="E14" s="12"/>
      <c r="F14" s="12"/>
      <c r="G14" s="10"/>
      <c r="H14" s="10"/>
      <c r="I14" s="10"/>
    </row>
    <row r="15" spans="2:9" ht="23.1" customHeight="1" x14ac:dyDescent="0.25">
      <c r="B15" s="11">
        <v>45151</v>
      </c>
      <c r="C15" s="10" t="s">
        <v>5</v>
      </c>
      <c r="D15" s="12">
        <v>0.41666666666666669</v>
      </c>
      <c r="E15" s="12">
        <v>0.75</v>
      </c>
      <c r="F15" s="12">
        <f t="shared" si="0"/>
        <v>0.33333333333333331</v>
      </c>
      <c r="G15" s="10">
        <v>8</v>
      </c>
      <c r="H15" s="10"/>
      <c r="I15" s="10"/>
    </row>
    <row r="16" spans="2:9" ht="23.1" customHeight="1" x14ac:dyDescent="0.25">
      <c r="B16" s="11">
        <v>45152</v>
      </c>
      <c r="C16" s="10" t="s">
        <v>4</v>
      </c>
      <c r="D16" s="12">
        <v>0.41666666666666669</v>
      </c>
      <c r="E16" s="12">
        <v>0.70833333333333337</v>
      </c>
      <c r="F16" s="12">
        <f t="shared" si="0"/>
        <v>0.29166666666666669</v>
      </c>
      <c r="G16" s="10">
        <v>7</v>
      </c>
      <c r="H16" s="10"/>
      <c r="I16" s="10"/>
    </row>
    <row r="17" spans="2:9" ht="23.1" customHeight="1" x14ac:dyDescent="0.25">
      <c r="B17" s="11">
        <v>45153</v>
      </c>
      <c r="C17" s="10" t="s">
        <v>3</v>
      </c>
      <c r="D17" s="12">
        <v>0.33333333333333331</v>
      </c>
      <c r="E17" s="12">
        <v>0.58333333333333337</v>
      </c>
      <c r="F17" s="12">
        <f t="shared" si="0"/>
        <v>0.25000000000000006</v>
      </c>
      <c r="G17" s="10">
        <v>6</v>
      </c>
      <c r="H17" s="10"/>
      <c r="I17" s="10"/>
    </row>
    <row r="18" spans="2:9" ht="23.1" customHeight="1" x14ac:dyDescent="0.25">
      <c r="B18" s="11">
        <v>45154</v>
      </c>
      <c r="C18" s="10" t="s">
        <v>2</v>
      </c>
      <c r="D18" s="12">
        <v>0.41666666666666669</v>
      </c>
      <c r="E18" s="12">
        <v>0.83333333333333337</v>
      </c>
      <c r="F18" s="12">
        <f t="shared" si="0"/>
        <v>0.41666666666666669</v>
      </c>
      <c r="G18" s="10">
        <v>8.6</v>
      </c>
      <c r="H18" s="10">
        <v>1.4</v>
      </c>
      <c r="I18" s="10"/>
    </row>
    <row r="19" spans="2:9" ht="23.1" customHeight="1" x14ac:dyDescent="0.25">
      <c r="B19" s="11">
        <v>45155</v>
      </c>
      <c r="C19" s="10" t="s">
        <v>1</v>
      </c>
      <c r="D19" s="12">
        <v>0.70833333333333337</v>
      </c>
      <c r="E19" s="12">
        <v>1.0208333333333333</v>
      </c>
      <c r="F19" s="12">
        <f t="shared" si="0"/>
        <v>0.31249999999999989</v>
      </c>
      <c r="G19" s="10">
        <v>7.5</v>
      </c>
      <c r="H19" s="10"/>
      <c r="I19" s="10"/>
    </row>
    <row r="20" spans="2:9" ht="23.1" customHeight="1" x14ac:dyDescent="0.25">
      <c r="B20" s="11">
        <v>45156</v>
      </c>
      <c r="C20" s="10" t="s">
        <v>7</v>
      </c>
      <c r="D20" s="12"/>
      <c r="E20" s="12"/>
      <c r="F20" s="12"/>
      <c r="G20" s="10"/>
      <c r="H20" s="10"/>
      <c r="I20" s="10"/>
    </row>
    <row r="21" spans="2:9" ht="23.1" customHeight="1" x14ac:dyDescent="0.25">
      <c r="B21" s="11">
        <v>45157</v>
      </c>
      <c r="C21" s="10" t="s">
        <v>6</v>
      </c>
      <c r="D21" s="12"/>
      <c r="E21" s="12"/>
      <c r="F21" s="12"/>
      <c r="G21" s="10"/>
      <c r="H21" s="10"/>
      <c r="I21" s="10"/>
    </row>
    <row r="22" spans="2:9" ht="23.1" customHeight="1" x14ac:dyDescent="0.25">
      <c r="B22" s="11">
        <v>45158</v>
      </c>
      <c r="C22" s="10" t="s">
        <v>5</v>
      </c>
      <c r="D22" s="12">
        <v>0.41666666666666669</v>
      </c>
      <c r="E22" s="12">
        <v>0.75</v>
      </c>
      <c r="F22" s="12">
        <f t="shared" si="0"/>
        <v>0.33333333333333331</v>
      </c>
      <c r="G22" s="10">
        <v>8</v>
      </c>
      <c r="H22" s="10"/>
      <c r="I22" s="10"/>
    </row>
    <row r="23" spans="2:9" ht="23.1" customHeight="1" x14ac:dyDescent="0.25">
      <c r="B23" s="11">
        <v>45159</v>
      </c>
      <c r="C23" s="10" t="s">
        <v>4</v>
      </c>
      <c r="D23" s="12">
        <v>0.41666666666666669</v>
      </c>
      <c r="E23" s="12">
        <v>0.79166666666666663</v>
      </c>
      <c r="F23" s="12">
        <f t="shared" si="0"/>
        <v>0.37499999999999994</v>
      </c>
      <c r="G23" s="10">
        <v>8.6</v>
      </c>
      <c r="H23" s="10">
        <v>0.4</v>
      </c>
      <c r="I23" s="10"/>
    </row>
    <row r="24" spans="2:9" ht="23.1" customHeight="1" x14ac:dyDescent="0.25">
      <c r="B24" s="11">
        <v>45160</v>
      </c>
      <c r="C24" s="10" t="s">
        <v>3</v>
      </c>
      <c r="D24" s="12">
        <v>0.41666666666666669</v>
      </c>
      <c r="E24" s="12">
        <v>0.83333333333333337</v>
      </c>
      <c r="F24" s="12">
        <f t="shared" si="0"/>
        <v>0.41666666666666669</v>
      </c>
      <c r="G24" s="10">
        <v>8.6</v>
      </c>
      <c r="H24" s="10">
        <v>1.4</v>
      </c>
      <c r="I24" s="10"/>
    </row>
    <row r="25" spans="2:9" ht="23.1" customHeight="1" x14ac:dyDescent="0.25">
      <c r="B25" s="11">
        <v>45161</v>
      </c>
      <c r="C25" s="10" t="s">
        <v>2</v>
      </c>
      <c r="D25" s="10"/>
      <c r="E25" s="10"/>
      <c r="F25" s="12"/>
      <c r="G25" s="10"/>
      <c r="H25" s="10"/>
      <c r="I25" s="10"/>
    </row>
    <row r="26" spans="2:9" ht="23.1" customHeight="1" x14ac:dyDescent="0.25">
      <c r="B26" s="11">
        <v>45162</v>
      </c>
      <c r="C26" s="10" t="s">
        <v>1</v>
      </c>
      <c r="D26" s="12">
        <v>0.41666666666666669</v>
      </c>
      <c r="E26" s="12">
        <v>0.75</v>
      </c>
      <c r="F26" s="12">
        <f t="shared" si="0"/>
        <v>0.33333333333333331</v>
      </c>
      <c r="G26" s="10">
        <v>8</v>
      </c>
      <c r="H26" s="10"/>
      <c r="I26" s="10"/>
    </row>
    <row r="27" spans="2:9" ht="23.1" customHeight="1" x14ac:dyDescent="0.25">
      <c r="B27" s="11">
        <v>45163</v>
      </c>
      <c r="C27" s="10" t="s">
        <v>7</v>
      </c>
      <c r="D27" s="12"/>
      <c r="E27" s="12"/>
      <c r="F27" s="12"/>
      <c r="G27" s="10"/>
      <c r="H27" s="10"/>
      <c r="I27" s="10"/>
    </row>
    <row r="28" spans="2:9" ht="23.1" customHeight="1" x14ac:dyDescent="0.25">
      <c r="B28" s="11">
        <v>45164</v>
      </c>
      <c r="C28" s="10" t="s">
        <v>6</v>
      </c>
      <c r="D28" s="10"/>
      <c r="E28" s="10"/>
      <c r="F28" s="12"/>
      <c r="G28" s="10"/>
      <c r="H28" s="10"/>
      <c r="I28" s="10"/>
    </row>
    <row r="29" spans="2:9" ht="23.1" customHeight="1" x14ac:dyDescent="0.25">
      <c r="B29" s="11">
        <v>45165</v>
      </c>
      <c r="C29" s="10" t="s">
        <v>5</v>
      </c>
      <c r="D29" s="12">
        <v>0.125</v>
      </c>
      <c r="E29" s="12">
        <v>0.41666666666666669</v>
      </c>
      <c r="F29" s="12">
        <f t="shared" si="0"/>
        <v>0.29166666666666669</v>
      </c>
      <c r="G29" s="10">
        <v>7</v>
      </c>
      <c r="H29" s="10"/>
      <c r="I29" s="10"/>
    </row>
    <row r="30" spans="2:9" ht="23.1" customHeight="1" x14ac:dyDescent="0.25">
      <c r="B30" s="11">
        <v>45166</v>
      </c>
      <c r="C30" s="10" t="s">
        <v>4</v>
      </c>
      <c r="D30" s="12">
        <v>0.41666666666666669</v>
      </c>
      <c r="E30" s="12">
        <v>0.75</v>
      </c>
      <c r="F30" s="12">
        <f t="shared" si="0"/>
        <v>0.33333333333333331</v>
      </c>
      <c r="G30" s="10">
        <v>8</v>
      </c>
      <c r="H30" s="10"/>
      <c r="I30" s="10"/>
    </row>
    <row r="31" spans="2:9" ht="23.1" customHeight="1" x14ac:dyDescent="0.25">
      <c r="B31" s="11">
        <v>45167</v>
      </c>
      <c r="C31" s="10" t="s">
        <v>3</v>
      </c>
      <c r="D31" s="12">
        <v>0.70833333333333337</v>
      </c>
      <c r="E31" s="12">
        <v>0.95833333333333337</v>
      </c>
      <c r="F31" s="12">
        <f t="shared" si="0"/>
        <v>0.25</v>
      </c>
      <c r="G31" s="10">
        <v>6</v>
      </c>
      <c r="H31" s="10"/>
      <c r="I31" s="10"/>
    </row>
    <row r="32" spans="2:9" ht="23.1" customHeight="1" x14ac:dyDescent="0.25">
      <c r="B32" s="11">
        <v>45168</v>
      </c>
      <c r="C32" s="10" t="s">
        <v>2</v>
      </c>
      <c r="D32" s="12">
        <v>0.41666666666666669</v>
      </c>
      <c r="E32" s="12">
        <v>0.79166666666666663</v>
      </c>
      <c r="F32" s="12">
        <f t="shared" si="0"/>
        <v>0.37499999999999994</v>
      </c>
      <c r="G32" s="10">
        <v>8.6</v>
      </c>
      <c r="H32" s="10">
        <v>0.4</v>
      </c>
      <c r="I32" s="10"/>
    </row>
    <row r="33" spans="2:11" ht="23.1" customHeight="1" x14ac:dyDescent="0.25">
      <c r="B33" s="11">
        <v>45169</v>
      </c>
      <c r="C33" s="10" t="s">
        <v>1</v>
      </c>
      <c r="D33" s="12"/>
      <c r="E33" s="12"/>
      <c r="F33" s="12"/>
      <c r="G33" s="10"/>
      <c r="H33" s="10"/>
      <c r="I33" s="10"/>
    </row>
    <row r="34" spans="2:11" ht="23.1" customHeight="1" x14ac:dyDescent="0.25">
      <c r="B34" s="10"/>
      <c r="C34" s="10"/>
      <c r="D34" s="10"/>
      <c r="E34" s="10"/>
      <c r="F34" s="10"/>
      <c r="G34" s="10">
        <f>SUM(G3:G33)</f>
        <v>167</v>
      </c>
      <c r="H34" s="10">
        <f t="shared" ref="H34:I34" si="1">SUM(H3:H33)</f>
        <v>7.6000000000000014</v>
      </c>
      <c r="I34" s="10">
        <f t="shared" si="1"/>
        <v>0.4</v>
      </c>
      <c r="K34" s="7">
        <f t="shared" ref="K34" si="2">I34+H34+G34</f>
        <v>175</v>
      </c>
    </row>
  </sheetData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0"/>
  <sheetViews>
    <sheetView rightToLeft="1" topLeftCell="A10" workbookViewId="0">
      <selection activeCell="A70" sqref="A70"/>
    </sheetView>
  </sheetViews>
  <sheetFormatPr defaultRowHeight="13.8" x14ac:dyDescent="0.25"/>
  <cols>
    <col min="1" max="1" width="48.09765625" bestFit="1" customWidth="1"/>
    <col min="2" max="2" width="12.59765625" bestFit="1" customWidth="1"/>
    <col min="7" max="7" width="10.69921875" bestFit="1" customWidth="1"/>
    <col min="8" max="8" width="12.59765625" bestFit="1" customWidth="1"/>
  </cols>
  <sheetData>
    <row r="1" spans="1:13" x14ac:dyDescent="0.25">
      <c r="B1" s="4"/>
      <c r="C1" s="34" t="s">
        <v>10</v>
      </c>
      <c r="D1" s="34"/>
      <c r="E1" s="34"/>
      <c r="F1" s="34" t="s">
        <v>9</v>
      </c>
      <c r="G1" s="34"/>
      <c r="H1" s="4" t="s">
        <v>14</v>
      </c>
    </row>
    <row r="2" spans="1:13" x14ac:dyDescent="0.25">
      <c r="B2" s="4"/>
      <c r="C2" s="4" t="s">
        <v>11</v>
      </c>
      <c r="D2" s="4" t="s">
        <v>12</v>
      </c>
      <c r="E2" s="4" t="s">
        <v>13</v>
      </c>
      <c r="F2" s="4" t="s">
        <v>11</v>
      </c>
      <c r="G2" s="4" t="s">
        <v>13</v>
      </c>
      <c r="H2" s="4"/>
    </row>
    <row r="3" spans="1:13" x14ac:dyDescent="0.25">
      <c r="B3" s="13">
        <v>1</v>
      </c>
      <c r="C3" s="6"/>
      <c r="D3" s="6"/>
      <c r="E3" s="6"/>
      <c r="F3" s="6">
        <f>'שאלה פתוחה-דוח נוכחות שהוצג בשא'!G34</f>
        <v>167</v>
      </c>
      <c r="G3" s="6">
        <f>+F3*C7</f>
        <v>7667.8050000000003</v>
      </c>
      <c r="H3" s="4">
        <v>4</v>
      </c>
    </row>
    <row r="4" spans="1:13" x14ac:dyDescent="0.25">
      <c r="B4" s="13">
        <v>1.25</v>
      </c>
      <c r="C4" s="6"/>
      <c r="D4" s="6"/>
      <c r="E4" s="6"/>
      <c r="F4" s="6">
        <f>'שאלה פתוחה-דוח נוכחות שהוצג בשא'!Text16</f>
        <v>7.6000000000000014</v>
      </c>
      <c r="G4" s="6">
        <f>F4*C7*1.25</f>
        <v>436.19250000000011</v>
      </c>
      <c r="H4" s="4">
        <v>2</v>
      </c>
    </row>
    <row r="5" spans="1:13" x14ac:dyDescent="0.25">
      <c r="B5" s="13">
        <v>1.5</v>
      </c>
      <c r="C5" s="6"/>
      <c r="D5" s="6"/>
      <c r="E5" s="6"/>
      <c r="F5" s="6">
        <f>'שאלה פתוחה-דוח נוכחות שהוצג בשא'!I34</f>
        <v>0.4</v>
      </c>
      <c r="G5" s="6">
        <f>+F5*C7*1.5</f>
        <v>27.548999999999999</v>
      </c>
      <c r="H5" s="4">
        <v>2</v>
      </c>
    </row>
    <row r="6" spans="1:13" x14ac:dyDescent="0.25">
      <c r="B6" s="4"/>
      <c r="C6" s="6"/>
      <c r="D6" s="6"/>
      <c r="E6" s="6"/>
      <c r="F6" s="6"/>
      <c r="G6" s="6"/>
      <c r="H6" s="4"/>
    </row>
    <row r="7" spans="1:13" x14ac:dyDescent="0.25">
      <c r="B7" s="4" t="s">
        <v>25</v>
      </c>
      <c r="C7" s="35">
        <f>30.61*1.5</f>
        <v>45.914999999999999</v>
      </c>
      <c r="D7" s="36"/>
      <c r="E7" s="36"/>
      <c r="F7" s="36"/>
      <c r="G7" s="36"/>
      <c r="H7" s="37"/>
    </row>
    <row r="8" spans="1:13" x14ac:dyDescent="0.25">
      <c r="B8" s="4" t="s">
        <v>26</v>
      </c>
      <c r="C8" s="35">
        <f>30.61*1.6</f>
        <v>48.975999999999999</v>
      </c>
      <c r="D8" s="36"/>
      <c r="E8" s="36"/>
      <c r="F8" s="36"/>
      <c r="G8" s="36"/>
      <c r="H8" s="37"/>
    </row>
    <row r="12" spans="1:13" x14ac:dyDescent="0.25">
      <c r="A12" s="7"/>
      <c r="B12" s="10" t="s">
        <v>8</v>
      </c>
      <c r="C12" s="10" t="s">
        <v>16</v>
      </c>
      <c r="D12" s="10" t="s">
        <v>17</v>
      </c>
      <c r="E12" s="10" t="s">
        <v>18</v>
      </c>
      <c r="F12" s="7" t="s">
        <v>15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9">
        <v>2</v>
      </c>
      <c r="M12" s="7"/>
    </row>
    <row r="13" spans="1:13" x14ac:dyDescent="0.25">
      <c r="A13" s="7"/>
      <c r="B13" s="11">
        <v>45139</v>
      </c>
      <c r="C13" s="10" t="s">
        <v>3</v>
      </c>
      <c r="D13" s="12">
        <v>0.41666666666666669</v>
      </c>
      <c r="E13" s="12">
        <v>0.79166666666666663</v>
      </c>
      <c r="F13" s="8">
        <f>E13-D13</f>
        <v>0.37499999999999994</v>
      </c>
      <c r="G13" s="7">
        <v>8.6</v>
      </c>
      <c r="H13" s="7">
        <v>0.4</v>
      </c>
      <c r="I13" s="7"/>
      <c r="J13" s="7"/>
      <c r="K13" s="7"/>
      <c r="L13" s="7"/>
      <c r="M13" s="7"/>
    </row>
    <row r="14" spans="1:13" x14ac:dyDescent="0.25">
      <c r="A14" s="7" t="s">
        <v>39</v>
      </c>
      <c r="B14" s="11">
        <v>45140</v>
      </c>
      <c r="C14" s="10" t="s">
        <v>2</v>
      </c>
      <c r="D14" s="12">
        <v>0.125</v>
      </c>
      <c r="E14" s="12">
        <v>0.5</v>
      </c>
      <c r="F14" s="8">
        <f t="shared" ref="F14:F42" si="0">E14-D14</f>
        <v>0.375</v>
      </c>
      <c r="G14" s="7">
        <v>7</v>
      </c>
      <c r="H14" s="7">
        <v>2</v>
      </c>
      <c r="I14" s="7"/>
      <c r="J14" s="7"/>
      <c r="K14" s="7"/>
      <c r="L14" s="7"/>
      <c r="M14" s="7"/>
    </row>
    <row r="15" spans="1:13" x14ac:dyDescent="0.25">
      <c r="A15" s="7" t="s">
        <v>40</v>
      </c>
      <c r="B15" s="11">
        <v>45141</v>
      </c>
      <c r="C15" s="10" t="s">
        <v>1</v>
      </c>
      <c r="D15" s="12">
        <v>0.25</v>
      </c>
      <c r="E15" s="12">
        <v>0.5625</v>
      </c>
      <c r="F15" s="8">
        <f t="shared" si="0"/>
        <v>0.3125</v>
      </c>
      <c r="G15" s="7">
        <v>7.5</v>
      </c>
      <c r="H15" s="7"/>
      <c r="I15" s="7"/>
      <c r="J15" s="7"/>
      <c r="K15" s="7"/>
      <c r="L15" s="7"/>
      <c r="M15" s="7"/>
    </row>
    <row r="16" spans="1:13" x14ac:dyDescent="0.25">
      <c r="A16" s="7"/>
      <c r="B16" s="11">
        <v>45142</v>
      </c>
      <c r="C16" s="10" t="s">
        <v>7</v>
      </c>
      <c r="D16" s="12"/>
      <c r="E16" s="12"/>
      <c r="F16" s="8"/>
      <c r="G16" s="7"/>
      <c r="H16" s="7"/>
      <c r="I16" s="7"/>
      <c r="J16" s="7"/>
      <c r="K16" s="7"/>
      <c r="L16" s="7"/>
      <c r="M16" s="7"/>
    </row>
    <row r="17" spans="1:13" x14ac:dyDescent="0.25">
      <c r="A17" s="7"/>
      <c r="B17" s="11">
        <v>45143</v>
      </c>
      <c r="C17" s="10" t="s">
        <v>6</v>
      </c>
      <c r="D17" s="10"/>
      <c r="E17" s="10"/>
      <c r="F17" s="8"/>
      <c r="G17" s="7"/>
      <c r="H17" s="7"/>
      <c r="I17" s="7"/>
      <c r="J17" s="7"/>
      <c r="K17" s="7"/>
      <c r="L17" s="7"/>
      <c r="M17" s="7"/>
    </row>
    <row r="18" spans="1:13" x14ac:dyDescent="0.25">
      <c r="A18" s="7"/>
      <c r="B18" s="11">
        <v>45144</v>
      </c>
      <c r="C18" s="10" t="s">
        <v>5</v>
      </c>
      <c r="D18" s="12">
        <v>0.41666666666666669</v>
      </c>
      <c r="E18" s="12">
        <v>0.75</v>
      </c>
      <c r="F18" s="8">
        <f t="shared" si="0"/>
        <v>0.33333333333333331</v>
      </c>
      <c r="G18" s="7">
        <v>8</v>
      </c>
      <c r="H18" s="7"/>
      <c r="I18" s="7"/>
      <c r="J18" s="7"/>
      <c r="K18" s="7"/>
      <c r="L18" s="7"/>
      <c r="M18" s="7"/>
    </row>
    <row r="19" spans="1:13" x14ac:dyDescent="0.25">
      <c r="A19" s="7" t="s">
        <v>39</v>
      </c>
      <c r="B19" s="11">
        <v>45145</v>
      </c>
      <c r="C19" s="10" t="s">
        <v>4</v>
      </c>
      <c r="D19" s="12">
        <v>0.125</v>
      </c>
      <c r="E19" s="12">
        <v>0.5</v>
      </c>
      <c r="F19" s="8">
        <f t="shared" si="0"/>
        <v>0.375</v>
      </c>
      <c r="G19" s="7">
        <v>7</v>
      </c>
      <c r="H19" s="7">
        <v>2</v>
      </c>
      <c r="I19" s="7"/>
      <c r="J19" s="7"/>
      <c r="K19" s="7"/>
      <c r="L19" s="7"/>
      <c r="M19" s="7"/>
    </row>
    <row r="20" spans="1:13" x14ac:dyDescent="0.25">
      <c r="A20" s="7"/>
      <c r="B20" s="11">
        <v>45146</v>
      </c>
      <c r="C20" s="10" t="s">
        <v>3</v>
      </c>
      <c r="D20" s="12">
        <v>0.41666666666666669</v>
      </c>
      <c r="E20" s="12">
        <v>0.79166666666666663</v>
      </c>
      <c r="F20" s="8">
        <f t="shared" si="0"/>
        <v>0.37499999999999994</v>
      </c>
      <c r="G20" s="7">
        <v>8.6</v>
      </c>
      <c r="H20" s="7">
        <v>0.4</v>
      </c>
      <c r="I20" s="7"/>
      <c r="J20" s="7"/>
      <c r="K20" s="7"/>
      <c r="L20" s="7"/>
      <c r="M20" s="7"/>
    </row>
    <row r="21" spans="1:13" x14ac:dyDescent="0.25">
      <c r="A21" s="7" t="s">
        <v>39</v>
      </c>
      <c r="B21" s="11">
        <v>45147</v>
      </c>
      <c r="C21" s="10" t="s">
        <v>2</v>
      </c>
      <c r="D21" s="12">
        <v>8.3333333333333329E-2</v>
      </c>
      <c r="E21" s="12">
        <v>0.54166666666666663</v>
      </c>
      <c r="F21" s="8">
        <f t="shared" si="0"/>
        <v>0.45833333333333331</v>
      </c>
      <c r="G21" s="7">
        <v>7</v>
      </c>
      <c r="H21" s="7">
        <v>2</v>
      </c>
      <c r="I21" s="7">
        <v>2</v>
      </c>
      <c r="J21" s="7"/>
      <c r="K21" s="7"/>
      <c r="L21" s="7"/>
      <c r="M21" s="7"/>
    </row>
    <row r="22" spans="1:13" x14ac:dyDescent="0.25">
      <c r="A22" s="7" t="s">
        <v>24</v>
      </c>
      <c r="B22" s="11">
        <v>45148</v>
      </c>
      <c r="C22" s="10" t="s">
        <v>1</v>
      </c>
      <c r="D22" s="12">
        <v>0.33333333333333331</v>
      </c>
      <c r="E22" s="12">
        <v>0.70833333333333337</v>
      </c>
      <c r="F22" s="8">
        <f t="shared" si="0"/>
        <v>0.37500000000000006</v>
      </c>
      <c r="G22" s="7">
        <v>7.6</v>
      </c>
      <c r="H22" s="7">
        <v>1.4</v>
      </c>
      <c r="I22" s="7"/>
      <c r="J22" s="7"/>
      <c r="K22" s="7"/>
      <c r="L22" s="7"/>
      <c r="M22" s="7"/>
    </row>
    <row r="23" spans="1:13" x14ac:dyDescent="0.25">
      <c r="A23" s="7"/>
      <c r="B23" s="11">
        <v>45149</v>
      </c>
      <c r="C23" s="10" t="s">
        <v>7</v>
      </c>
      <c r="D23" s="10"/>
      <c r="E23" s="10"/>
      <c r="F23" s="8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11">
        <v>45150</v>
      </c>
      <c r="C24" s="10" t="s">
        <v>6</v>
      </c>
      <c r="D24" s="12"/>
      <c r="E24" s="12"/>
      <c r="F24" s="8"/>
      <c r="G24" s="7"/>
      <c r="H24" s="7"/>
      <c r="I24" s="7"/>
      <c r="J24" s="7"/>
      <c r="K24" s="7"/>
      <c r="L24" s="7"/>
      <c r="M24" s="7"/>
    </row>
    <row r="25" spans="1:13" x14ac:dyDescent="0.25">
      <c r="A25" s="7"/>
      <c r="B25" s="11">
        <v>45151</v>
      </c>
      <c r="C25" s="10" t="s">
        <v>5</v>
      </c>
      <c r="D25" s="12">
        <v>0.41666666666666669</v>
      </c>
      <c r="E25" s="12">
        <v>0.75</v>
      </c>
      <c r="F25" s="8">
        <f t="shared" si="0"/>
        <v>0.33333333333333331</v>
      </c>
      <c r="G25" s="7">
        <v>8</v>
      </c>
      <c r="H25" s="7"/>
      <c r="I25" s="7"/>
      <c r="J25" s="7"/>
      <c r="K25" s="7"/>
      <c r="L25" s="7"/>
      <c r="M25" s="7"/>
    </row>
    <row r="26" spans="1:13" x14ac:dyDescent="0.25">
      <c r="A26" s="7"/>
      <c r="B26" s="11">
        <v>45152</v>
      </c>
      <c r="C26" s="10" t="s">
        <v>4</v>
      </c>
      <c r="D26" s="12">
        <v>0.41666666666666669</v>
      </c>
      <c r="E26" s="12">
        <v>0.70833333333333337</v>
      </c>
      <c r="F26" s="8">
        <f t="shared" si="0"/>
        <v>0.29166666666666669</v>
      </c>
      <c r="G26" s="7">
        <v>7</v>
      </c>
      <c r="H26" s="7"/>
      <c r="I26" s="7"/>
      <c r="J26" s="7"/>
      <c r="K26" s="7"/>
      <c r="L26" s="7"/>
      <c r="M26" s="7"/>
    </row>
    <row r="27" spans="1:13" x14ac:dyDescent="0.25">
      <c r="A27" s="7"/>
      <c r="B27" s="11">
        <v>45153</v>
      </c>
      <c r="C27" s="10" t="s">
        <v>3</v>
      </c>
      <c r="D27" s="12">
        <v>0.33333333333333331</v>
      </c>
      <c r="E27" s="12">
        <v>0.58333333333333337</v>
      </c>
      <c r="F27" s="8">
        <f t="shared" si="0"/>
        <v>0.25000000000000006</v>
      </c>
      <c r="G27" s="7">
        <v>6</v>
      </c>
      <c r="H27" s="7"/>
      <c r="I27" s="7"/>
      <c r="J27" s="7"/>
      <c r="K27" s="7"/>
      <c r="L27" s="7"/>
      <c r="M27" s="7"/>
    </row>
    <row r="28" spans="1:13" x14ac:dyDescent="0.25">
      <c r="A28" s="7"/>
      <c r="B28" s="11">
        <v>45154</v>
      </c>
      <c r="C28" s="10" t="s">
        <v>2</v>
      </c>
      <c r="D28" s="12">
        <v>0.41666666666666669</v>
      </c>
      <c r="E28" s="12">
        <v>0.83333333333333337</v>
      </c>
      <c r="F28" s="8">
        <f t="shared" si="0"/>
        <v>0.41666666666666669</v>
      </c>
      <c r="G28" s="7">
        <v>8.6</v>
      </c>
      <c r="H28" s="7">
        <v>1.4</v>
      </c>
      <c r="I28" s="7"/>
      <c r="J28" s="7"/>
      <c r="K28" s="7"/>
      <c r="L28" s="7"/>
      <c r="M28" s="7"/>
    </row>
    <row r="29" spans="1:13" x14ac:dyDescent="0.25">
      <c r="A29" s="7" t="s">
        <v>39</v>
      </c>
      <c r="B29" s="11">
        <v>45155</v>
      </c>
      <c r="C29" s="10" t="s">
        <v>1</v>
      </c>
      <c r="D29" s="12">
        <v>0.70833333333333337</v>
      </c>
      <c r="E29" s="12">
        <v>1.0208333333333333</v>
      </c>
      <c r="F29" s="8">
        <f t="shared" si="0"/>
        <v>0.31249999999999989</v>
      </c>
      <c r="G29" s="7">
        <v>7</v>
      </c>
      <c r="H29" s="7">
        <v>0.5</v>
      </c>
      <c r="I29" s="7"/>
      <c r="J29" s="7"/>
      <c r="K29" s="7"/>
      <c r="L29" s="7"/>
      <c r="M29" s="7"/>
    </row>
    <row r="30" spans="1:13" x14ac:dyDescent="0.25">
      <c r="A30" s="7"/>
      <c r="B30" s="11">
        <v>45156</v>
      </c>
      <c r="C30" s="10" t="s">
        <v>7</v>
      </c>
      <c r="D30" s="12"/>
      <c r="E30" s="12"/>
      <c r="F30" s="8"/>
      <c r="G30" s="7"/>
      <c r="H30" s="7"/>
      <c r="I30" s="7"/>
      <c r="J30" s="7"/>
      <c r="K30" s="7"/>
      <c r="L30" s="7"/>
      <c r="M30" s="7"/>
    </row>
    <row r="31" spans="1:13" x14ac:dyDescent="0.25">
      <c r="A31" s="7"/>
      <c r="B31" s="11">
        <v>45157</v>
      </c>
      <c r="C31" s="10" t="s">
        <v>6</v>
      </c>
      <c r="D31" s="12"/>
      <c r="E31" s="12"/>
      <c r="F31" s="8"/>
      <c r="G31" s="7"/>
      <c r="H31" s="7"/>
      <c r="I31" s="7"/>
      <c r="J31" s="7"/>
      <c r="K31" s="7"/>
      <c r="L31" s="7"/>
      <c r="M31" s="7"/>
    </row>
    <row r="32" spans="1:13" x14ac:dyDescent="0.25">
      <c r="A32" s="7"/>
      <c r="B32" s="11">
        <v>45158</v>
      </c>
      <c r="C32" s="10" t="s">
        <v>5</v>
      </c>
      <c r="D32" s="12">
        <v>0.41666666666666669</v>
      </c>
      <c r="E32" s="12">
        <v>0.75</v>
      </c>
      <c r="F32" s="8">
        <f t="shared" si="0"/>
        <v>0.33333333333333331</v>
      </c>
      <c r="G32" s="7">
        <v>8</v>
      </c>
      <c r="H32" s="7"/>
      <c r="I32" s="7"/>
      <c r="J32" s="7"/>
      <c r="K32" s="7"/>
      <c r="L32" s="7"/>
      <c r="M32" s="7"/>
    </row>
    <row r="33" spans="1:15" x14ac:dyDescent="0.25">
      <c r="A33" s="7"/>
      <c r="B33" s="11">
        <v>45159</v>
      </c>
      <c r="C33" s="10" t="s">
        <v>4</v>
      </c>
      <c r="D33" s="12">
        <v>0.41666666666666669</v>
      </c>
      <c r="E33" s="12">
        <v>0.79166666666666663</v>
      </c>
      <c r="F33" s="8">
        <f t="shared" si="0"/>
        <v>0.37499999999999994</v>
      </c>
      <c r="G33" s="7">
        <v>8.6</v>
      </c>
      <c r="H33" s="7">
        <v>0.4</v>
      </c>
      <c r="I33" s="7"/>
      <c r="J33" s="7"/>
      <c r="K33" s="7"/>
      <c r="L33" s="7"/>
      <c r="M33" s="7"/>
    </row>
    <row r="34" spans="1:15" x14ac:dyDescent="0.25">
      <c r="A34" s="7"/>
      <c r="B34" s="11">
        <v>45160</v>
      </c>
      <c r="C34" s="10" t="s">
        <v>3</v>
      </c>
      <c r="D34" s="12">
        <v>0.41666666666666669</v>
      </c>
      <c r="E34" s="12">
        <v>0.83333333333333337</v>
      </c>
      <c r="F34" s="8">
        <f t="shared" si="0"/>
        <v>0.41666666666666669</v>
      </c>
      <c r="G34" s="7">
        <v>8.6</v>
      </c>
      <c r="H34" s="7">
        <v>1.4</v>
      </c>
      <c r="I34" s="7"/>
      <c r="J34" s="7"/>
      <c r="K34" s="7"/>
      <c r="L34" s="7"/>
      <c r="M34" s="7"/>
    </row>
    <row r="35" spans="1:15" x14ac:dyDescent="0.25">
      <c r="A35" s="7"/>
      <c r="B35" s="11">
        <v>45161</v>
      </c>
      <c r="C35" s="10" t="s">
        <v>2</v>
      </c>
      <c r="D35" s="10"/>
      <c r="E35" s="10"/>
      <c r="F35" s="8"/>
      <c r="G35" s="7"/>
      <c r="H35" s="7"/>
      <c r="I35" s="7"/>
      <c r="J35" s="7"/>
      <c r="K35" s="7"/>
      <c r="L35" s="7"/>
      <c r="M35" s="7"/>
      <c r="O35" s="2"/>
    </row>
    <row r="36" spans="1:15" x14ac:dyDescent="0.25">
      <c r="A36" s="7" t="s">
        <v>24</v>
      </c>
      <c r="B36" s="11">
        <v>45162</v>
      </c>
      <c r="C36" s="10" t="s">
        <v>1</v>
      </c>
      <c r="D36" s="12">
        <v>0.41666666666666669</v>
      </c>
      <c r="E36" s="12">
        <v>0.75</v>
      </c>
      <c r="F36" s="8">
        <f t="shared" si="0"/>
        <v>0.33333333333333331</v>
      </c>
      <c r="G36" s="7">
        <v>7.6</v>
      </c>
      <c r="H36" s="7">
        <v>0.4</v>
      </c>
      <c r="I36" s="7"/>
      <c r="J36" s="7"/>
      <c r="K36" s="7"/>
      <c r="L36" s="7"/>
      <c r="M36" s="7"/>
    </row>
    <row r="37" spans="1:15" x14ac:dyDescent="0.25">
      <c r="A37" s="7"/>
      <c r="B37" s="11">
        <v>45163</v>
      </c>
      <c r="C37" s="10" t="s">
        <v>7</v>
      </c>
      <c r="D37" s="12"/>
      <c r="E37" s="12"/>
      <c r="F37" s="8"/>
      <c r="G37" s="7"/>
      <c r="H37" s="7"/>
      <c r="I37" s="7"/>
      <c r="J37" s="7"/>
      <c r="K37" s="7"/>
      <c r="L37" s="7"/>
      <c r="M37" s="7"/>
    </row>
    <row r="38" spans="1:15" x14ac:dyDescent="0.25">
      <c r="A38" s="7"/>
      <c r="B38" s="11">
        <v>45164</v>
      </c>
      <c r="C38" s="10" t="s">
        <v>6</v>
      </c>
      <c r="D38" s="10"/>
      <c r="E38" s="10"/>
      <c r="F38" s="8"/>
      <c r="G38" s="7"/>
      <c r="H38" s="7"/>
      <c r="I38" s="7"/>
      <c r="J38" s="7"/>
      <c r="K38" s="7"/>
      <c r="L38" s="7"/>
      <c r="M38" s="7"/>
    </row>
    <row r="39" spans="1:15" x14ac:dyDescent="0.25">
      <c r="A39" s="7"/>
      <c r="B39" s="11">
        <v>45165</v>
      </c>
      <c r="C39" s="10" t="s">
        <v>5</v>
      </c>
      <c r="D39" s="12">
        <v>0.125</v>
      </c>
      <c r="E39" s="12">
        <v>0.41666666666666669</v>
      </c>
      <c r="F39" s="8">
        <f t="shared" si="0"/>
        <v>0.29166666666666669</v>
      </c>
      <c r="G39" s="7">
        <v>7</v>
      </c>
      <c r="H39" s="7"/>
      <c r="I39" s="7"/>
      <c r="J39" s="7"/>
      <c r="K39" s="7"/>
      <c r="L39" s="7"/>
      <c r="M39" s="7"/>
    </row>
    <row r="40" spans="1:15" x14ac:dyDescent="0.25">
      <c r="A40" s="7"/>
      <c r="B40" s="11">
        <v>45166</v>
      </c>
      <c r="C40" s="10" t="s">
        <v>4</v>
      </c>
      <c r="D40" s="12">
        <v>0.41666666666666669</v>
      </c>
      <c r="E40" s="12">
        <v>0.75</v>
      </c>
      <c r="F40" s="8">
        <f t="shared" si="0"/>
        <v>0.33333333333333331</v>
      </c>
      <c r="G40" s="7">
        <v>8</v>
      </c>
      <c r="H40" s="7"/>
      <c r="I40" s="7"/>
      <c r="J40" s="7"/>
      <c r="K40" s="7"/>
      <c r="L40" s="7"/>
      <c r="M40" s="7"/>
    </row>
    <row r="41" spans="1:15" x14ac:dyDescent="0.25">
      <c r="A41" s="7"/>
      <c r="B41" s="11">
        <v>45167</v>
      </c>
      <c r="C41" s="10" t="s">
        <v>3</v>
      </c>
      <c r="D41" s="12">
        <v>0.70833333333333337</v>
      </c>
      <c r="E41" s="12">
        <v>0.95833333333333337</v>
      </c>
      <c r="F41" s="8">
        <f t="shared" si="0"/>
        <v>0.25</v>
      </c>
      <c r="G41" s="7">
        <v>6</v>
      </c>
      <c r="H41" s="7"/>
      <c r="I41" s="7"/>
      <c r="J41" s="7"/>
      <c r="K41" s="7"/>
      <c r="L41" s="7"/>
      <c r="M41" s="7"/>
    </row>
    <row r="42" spans="1:15" x14ac:dyDescent="0.25">
      <c r="A42" s="7"/>
      <c r="B42" s="11">
        <v>45168</v>
      </c>
      <c r="C42" s="10" t="s">
        <v>2</v>
      </c>
      <c r="D42" s="12">
        <v>0.41666666666666669</v>
      </c>
      <c r="E42" s="12">
        <v>0.79166666666666663</v>
      </c>
      <c r="F42" s="8">
        <f t="shared" si="0"/>
        <v>0.37499999999999994</v>
      </c>
      <c r="G42" s="7">
        <v>8.6</v>
      </c>
      <c r="H42" s="7">
        <v>0.4</v>
      </c>
      <c r="I42" s="7"/>
      <c r="J42" s="7"/>
      <c r="K42" s="7"/>
      <c r="L42" s="7"/>
      <c r="M42" s="7"/>
      <c r="O42" s="2"/>
    </row>
    <row r="43" spans="1:15" x14ac:dyDescent="0.25">
      <c r="A43" s="7"/>
      <c r="B43" s="7"/>
      <c r="C43" s="7"/>
      <c r="D43" s="7"/>
      <c r="E43" s="7"/>
      <c r="F43" s="7"/>
      <c r="G43" s="7">
        <f t="shared" ref="G43:M43" si="1">SUM(G13:G42)</f>
        <v>160.29999999999998</v>
      </c>
      <c r="H43" s="7">
        <f t="shared" si="1"/>
        <v>12.700000000000003</v>
      </c>
      <c r="I43" s="7">
        <f t="shared" si="1"/>
        <v>2</v>
      </c>
      <c r="J43" s="7">
        <f t="shared" si="1"/>
        <v>0</v>
      </c>
      <c r="K43" s="7">
        <f t="shared" si="1"/>
        <v>0</v>
      </c>
      <c r="L43" s="7">
        <f t="shared" si="1"/>
        <v>0</v>
      </c>
      <c r="M43" s="7">
        <f t="shared" si="1"/>
        <v>0</v>
      </c>
      <c r="N43" s="7">
        <f>SUM(G43:M43)</f>
        <v>175</v>
      </c>
    </row>
    <row r="44" spans="1: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6" spans="1:15" x14ac:dyDescent="0.25">
      <c r="A46" t="s">
        <v>27</v>
      </c>
      <c r="B46">
        <f>+(G43+J43)*30.61+B51</f>
        <v>5218.1789615384605</v>
      </c>
      <c r="C46" s="32"/>
    </row>
    <row r="47" spans="1:15" x14ac:dyDescent="0.25">
      <c r="C47" s="1"/>
    </row>
    <row r="48" spans="1:15" x14ac:dyDescent="0.25">
      <c r="A48" t="s">
        <v>28</v>
      </c>
      <c r="B48">
        <f>+D48*(G43+H43*1.25+I43*1.5+J43*1.5+K43*1.75+L43*2)</f>
        <v>8775.2747999999992</v>
      </c>
      <c r="D48">
        <f>30.61*1.6</f>
        <v>48.975999999999999</v>
      </c>
    </row>
    <row r="49" spans="1:8" x14ac:dyDescent="0.25">
      <c r="A49" t="s">
        <v>0</v>
      </c>
      <c r="B49">
        <v>220</v>
      </c>
    </row>
    <row r="51" spans="1:8" x14ac:dyDescent="0.25">
      <c r="A51" t="s">
        <v>29</v>
      </c>
      <c r="B51">
        <f>9*471.4/(182*12)*G43</f>
        <v>311.39596153846145</v>
      </c>
      <c r="C51" s="32"/>
    </row>
    <row r="52" spans="1:8" x14ac:dyDescent="0.25">
      <c r="B52">
        <f>SUM(B48:B51)</f>
        <v>9306.6707615384603</v>
      </c>
    </row>
    <row r="53" spans="1:8" x14ac:dyDescent="0.25">
      <c r="C53" s="1"/>
    </row>
    <row r="55" spans="1:8" x14ac:dyDescent="0.25">
      <c r="A55" t="s">
        <v>30</v>
      </c>
    </row>
    <row r="56" spans="1:8" ht="15.6" x14ac:dyDescent="0.25">
      <c r="A56" s="14" t="s">
        <v>41</v>
      </c>
    </row>
    <row r="57" spans="1:8" x14ac:dyDescent="0.25">
      <c r="A57" t="s">
        <v>47</v>
      </c>
      <c r="B57" s="2"/>
    </row>
    <row r="61" spans="1:8" x14ac:dyDescent="0.25">
      <c r="A61" t="s">
        <v>31</v>
      </c>
    </row>
    <row r="62" spans="1:8" x14ac:dyDescent="0.25">
      <c r="A62" t="s">
        <v>42</v>
      </c>
    </row>
    <row r="63" spans="1:8" x14ac:dyDescent="0.25">
      <c r="B63" s="32" t="s">
        <v>50</v>
      </c>
      <c r="C63" s="1"/>
      <c r="D63" s="1"/>
      <c r="E63" s="1"/>
      <c r="F63" s="1"/>
      <c r="G63" s="1"/>
      <c r="H63" s="1"/>
    </row>
    <row r="64" spans="1:8" x14ac:dyDescent="0.25">
      <c r="B64" s="32" t="s">
        <v>48</v>
      </c>
      <c r="C64" s="1"/>
      <c r="D64" s="1"/>
      <c r="E64" s="1"/>
      <c r="F64" s="1"/>
      <c r="G64" s="1"/>
      <c r="H64" s="1"/>
    </row>
    <row r="65" spans="1:8" x14ac:dyDescent="0.25">
      <c r="B65" s="32" t="s">
        <v>49</v>
      </c>
      <c r="C65" s="1"/>
      <c r="D65" s="1"/>
      <c r="E65" s="1"/>
      <c r="F65" s="1"/>
      <c r="G65" s="1"/>
      <c r="H65" s="1"/>
    </row>
    <row r="66" spans="1:8" x14ac:dyDescent="0.25">
      <c r="A66" t="s">
        <v>32</v>
      </c>
    </row>
    <row r="67" spans="1:8" x14ac:dyDescent="0.25">
      <c r="A67" t="s">
        <v>43</v>
      </c>
    </row>
    <row r="68" spans="1:8" x14ac:dyDescent="0.25">
      <c r="A68" t="s">
        <v>44</v>
      </c>
    </row>
    <row r="69" spans="1:8" x14ac:dyDescent="0.25">
      <c r="A69" t="s">
        <v>45</v>
      </c>
    </row>
    <row r="70" spans="1:8" x14ac:dyDescent="0.25">
      <c r="A70" s="2" t="s">
        <v>46</v>
      </c>
    </row>
  </sheetData>
  <mergeCells count="4">
    <mergeCell ref="C1:E1"/>
    <mergeCell ref="F1:G1"/>
    <mergeCell ref="C7:H7"/>
    <mergeCell ref="C8:H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P28"/>
  <sheetViews>
    <sheetView rightToLeft="1" tabSelected="1" workbookViewId="0">
      <selection activeCell="B16" sqref="B16"/>
    </sheetView>
  </sheetViews>
  <sheetFormatPr defaultColWidth="8.8984375" defaultRowHeight="13.8" x14ac:dyDescent="0.25"/>
  <cols>
    <col min="2" max="2" width="11" bestFit="1" customWidth="1"/>
    <col min="5" max="5" width="9.3984375" customWidth="1"/>
    <col min="16" max="16" width="9.8984375" bestFit="1" customWidth="1"/>
  </cols>
  <sheetData>
    <row r="3" spans="2:16" ht="15.6" x14ac:dyDescent="0.3">
      <c r="E3" s="16"/>
      <c r="F3" s="17"/>
      <c r="G3" s="18"/>
      <c r="H3" s="18"/>
      <c r="I3" s="18"/>
      <c r="L3" s="18"/>
      <c r="M3" s="18"/>
      <c r="N3" s="18"/>
      <c r="O3" s="18"/>
      <c r="P3" s="19"/>
    </row>
    <row r="4" spans="2:16" ht="15.6" x14ac:dyDescent="0.3">
      <c r="E4" s="16"/>
      <c r="F4" s="17"/>
      <c r="G4" s="18"/>
      <c r="H4" s="18"/>
      <c r="I4" s="18"/>
      <c r="L4" s="18"/>
      <c r="M4" s="18"/>
      <c r="N4" s="18"/>
      <c r="O4" s="18"/>
      <c r="P4" s="19"/>
    </row>
    <row r="5" spans="2:16" ht="15.6" x14ac:dyDescent="0.3">
      <c r="B5" s="4"/>
      <c r="C5" s="5">
        <v>44805</v>
      </c>
      <c r="D5" s="30">
        <v>44835</v>
      </c>
      <c r="E5" s="5">
        <v>44866</v>
      </c>
      <c r="F5" s="30">
        <v>44896</v>
      </c>
      <c r="G5" s="5">
        <v>44927</v>
      </c>
      <c r="H5" s="30">
        <v>44958</v>
      </c>
      <c r="I5" s="5">
        <v>44986</v>
      </c>
      <c r="J5" s="30">
        <v>45017</v>
      </c>
      <c r="K5" s="5">
        <v>45047</v>
      </c>
      <c r="L5" s="30">
        <v>45078</v>
      </c>
      <c r="M5" s="5">
        <v>45108</v>
      </c>
      <c r="N5" s="30">
        <v>45139</v>
      </c>
      <c r="O5" s="18"/>
      <c r="P5" s="19"/>
    </row>
    <row r="6" spans="2:16" ht="15.6" x14ac:dyDescent="0.3">
      <c r="B6" s="4" t="s">
        <v>28</v>
      </c>
      <c r="C6" s="4">
        <v>4125</v>
      </c>
      <c r="D6" s="4">
        <v>4958</v>
      </c>
      <c r="E6" s="3">
        <v>4258</v>
      </c>
      <c r="F6" s="3">
        <v>5302</v>
      </c>
      <c r="G6" s="6">
        <v>5402</v>
      </c>
      <c r="H6" s="6">
        <v>3541</v>
      </c>
      <c r="I6" s="6">
        <v>5210</v>
      </c>
      <c r="J6" s="4">
        <v>4218</v>
      </c>
      <c r="K6" s="4">
        <v>4851</v>
      </c>
      <c r="L6" s="6">
        <v>5425</v>
      </c>
      <c r="M6" s="6">
        <v>4785</v>
      </c>
      <c r="N6" s="6">
        <f>פתרון!G3</f>
        <v>7667.8050000000003</v>
      </c>
      <c r="O6" s="18"/>
      <c r="P6" s="19"/>
    </row>
    <row r="7" spans="2:16" ht="15.6" x14ac:dyDescent="0.3">
      <c r="B7" s="4" t="s">
        <v>33</v>
      </c>
      <c r="C7" s="4">
        <v>201</v>
      </c>
      <c r="D7" s="4">
        <v>102</v>
      </c>
      <c r="E7" s="3">
        <v>154</v>
      </c>
      <c r="F7" s="3">
        <v>415</v>
      </c>
      <c r="G7" s="6">
        <v>120</v>
      </c>
      <c r="H7" s="6">
        <v>102</v>
      </c>
      <c r="I7" s="6">
        <v>352</v>
      </c>
      <c r="J7" s="31">
        <v>215</v>
      </c>
      <c r="K7" s="31">
        <v>41</v>
      </c>
      <c r="L7" s="6">
        <v>145</v>
      </c>
      <c r="M7" s="6">
        <v>568</v>
      </c>
      <c r="N7" s="6">
        <f>פתרון!G4</f>
        <v>436.19250000000011</v>
      </c>
      <c r="O7" s="18"/>
      <c r="P7" s="19"/>
    </row>
    <row r="8" spans="2:16" ht="15.6" x14ac:dyDescent="0.3">
      <c r="B8" s="4" t="s">
        <v>34</v>
      </c>
      <c r="C8" s="4">
        <v>1012</v>
      </c>
      <c r="D8" s="4">
        <v>1142</v>
      </c>
      <c r="E8" s="3">
        <v>584</v>
      </c>
      <c r="F8" s="3">
        <v>245</v>
      </c>
      <c r="G8" s="6">
        <v>158</v>
      </c>
      <c r="H8" s="6">
        <v>1024</v>
      </c>
      <c r="I8" s="6">
        <v>145</v>
      </c>
      <c r="J8" s="31">
        <v>854</v>
      </c>
      <c r="K8" s="31">
        <v>452</v>
      </c>
      <c r="L8" s="6">
        <v>236</v>
      </c>
      <c r="M8" s="6">
        <v>587</v>
      </c>
      <c r="N8" s="6">
        <f>פתרון!G5</f>
        <v>27.548999999999999</v>
      </c>
      <c r="O8" s="18"/>
      <c r="P8" s="19"/>
    </row>
    <row r="9" spans="2:16" ht="15.6" x14ac:dyDescent="0.3">
      <c r="B9" s="4" t="s">
        <v>35</v>
      </c>
      <c r="C9" s="4">
        <v>458</v>
      </c>
      <c r="D9" s="4">
        <v>147</v>
      </c>
      <c r="E9" s="3">
        <v>124</v>
      </c>
      <c r="F9" s="3">
        <v>854</v>
      </c>
      <c r="G9" s="6">
        <v>745</v>
      </c>
      <c r="H9" s="6">
        <v>548</v>
      </c>
      <c r="I9" s="6">
        <v>178</v>
      </c>
      <c r="J9" s="4">
        <v>148</v>
      </c>
      <c r="K9" s="4">
        <v>125</v>
      </c>
      <c r="L9" s="6">
        <v>450</v>
      </c>
      <c r="M9" s="6">
        <v>750</v>
      </c>
      <c r="N9" s="6">
        <v>0</v>
      </c>
      <c r="O9" s="18"/>
      <c r="P9" s="19"/>
    </row>
    <row r="10" spans="2:16" ht="15.6" x14ac:dyDescent="0.3">
      <c r="B10" s="4" t="s">
        <v>0</v>
      </c>
      <c r="C10" s="4">
        <v>195</v>
      </c>
      <c r="D10" s="4">
        <v>145</v>
      </c>
      <c r="E10" s="3">
        <v>148</v>
      </c>
      <c r="F10" s="3">
        <v>195</v>
      </c>
      <c r="G10" s="6">
        <v>210</v>
      </c>
      <c r="H10" s="6">
        <v>215</v>
      </c>
      <c r="I10" s="6">
        <v>158</v>
      </c>
      <c r="J10" s="4">
        <v>178</v>
      </c>
      <c r="K10" s="4">
        <v>220</v>
      </c>
      <c r="L10" s="6">
        <v>220</v>
      </c>
      <c r="M10" s="6">
        <v>220</v>
      </c>
      <c r="N10" s="6">
        <v>220</v>
      </c>
      <c r="O10" s="18"/>
      <c r="P10" s="19"/>
    </row>
    <row r="11" spans="2:16" ht="15.6" x14ac:dyDescent="0.3">
      <c r="B11" s="4" t="s">
        <v>36</v>
      </c>
      <c r="C11" s="4"/>
      <c r="D11" s="4"/>
      <c r="E11" s="3">
        <v>584</v>
      </c>
      <c r="F11" s="5"/>
      <c r="G11" s="6"/>
      <c r="H11" s="6"/>
      <c r="I11" s="6"/>
      <c r="J11" s="4"/>
      <c r="K11" s="4"/>
      <c r="L11" s="6"/>
      <c r="M11" s="6"/>
      <c r="N11" s="6"/>
      <c r="O11" s="18"/>
      <c r="P11" s="19"/>
    </row>
    <row r="12" spans="2:16" x14ac:dyDescent="0.25">
      <c r="B12" s="4" t="s">
        <v>37</v>
      </c>
      <c r="C12" s="4">
        <v>415</v>
      </c>
      <c r="D12" s="4"/>
      <c r="E12" s="4"/>
      <c r="F12" s="4"/>
      <c r="G12" s="31">
        <v>854</v>
      </c>
      <c r="H12" s="4"/>
      <c r="I12" s="4"/>
      <c r="J12" s="4"/>
      <c r="K12" s="4"/>
      <c r="L12" s="4"/>
      <c r="M12" s="4"/>
      <c r="N12" s="4"/>
    </row>
    <row r="13" spans="2:16" x14ac:dyDescent="0.25">
      <c r="B13" s="4" t="s">
        <v>38</v>
      </c>
      <c r="C13" s="15">
        <f t="shared" ref="C13:M13" si="0">+C12+C6</f>
        <v>4540</v>
      </c>
      <c r="D13" s="15">
        <f t="shared" si="0"/>
        <v>4958</v>
      </c>
      <c r="E13" s="15">
        <f t="shared" si="0"/>
        <v>4258</v>
      </c>
      <c r="F13" s="15">
        <f t="shared" si="0"/>
        <v>5302</v>
      </c>
      <c r="G13" s="15">
        <f t="shared" si="0"/>
        <v>6256</v>
      </c>
      <c r="H13" s="15">
        <f t="shared" si="0"/>
        <v>3541</v>
      </c>
      <c r="I13" s="15">
        <f t="shared" si="0"/>
        <v>5210</v>
      </c>
      <c r="J13" s="15">
        <f t="shared" si="0"/>
        <v>4218</v>
      </c>
      <c r="K13" s="15">
        <f t="shared" si="0"/>
        <v>4851</v>
      </c>
      <c r="L13" s="15">
        <f t="shared" si="0"/>
        <v>5425</v>
      </c>
      <c r="M13" s="15">
        <f t="shared" si="0"/>
        <v>4785</v>
      </c>
      <c r="N13" s="15">
        <f>+N12+N6</f>
        <v>7667.8050000000003</v>
      </c>
    </row>
    <row r="15" spans="2:16" x14ac:dyDescent="0.25">
      <c r="B15" s="20"/>
      <c r="C15" s="21"/>
    </row>
    <row r="16" spans="2:16" ht="21" x14ac:dyDescent="0.4"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</row>
    <row r="17" spans="2:15" ht="15.6" x14ac:dyDescent="0.3"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2:15" ht="15.6" x14ac:dyDescent="0.3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"/>
    </row>
    <row r="19" spans="2:15" ht="15.6" x14ac:dyDescent="0.3">
      <c r="B19" s="24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"/>
    </row>
    <row r="20" spans="2:15" ht="15.6" x14ac:dyDescent="0.3"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</row>
    <row r="21" spans="2:15" ht="15.6" x14ac:dyDescent="0.3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6"/>
    </row>
    <row r="22" spans="2:15" ht="15.6" x14ac:dyDescent="0.3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</row>
    <row r="23" spans="2:15" ht="15.6" x14ac:dyDescent="0.3"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</row>
    <row r="24" spans="2:15" ht="15.6" x14ac:dyDescent="0.3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</row>
    <row r="25" spans="2:15" ht="15.6" x14ac:dyDescent="0.3"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6"/>
    </row>
    <row r="26" spans="2:15" ht="15.6" x14ac:dyDescent="0.3"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</row>
    <row r="27" spans="2:15" ht="15.6" x14ac:dyDescent="0.3"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6"/>
    </row>
    <row r="28" spans="2:15" x14ac:dyDescent="0.25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53</vt:i4>
      </vt:variant>
    </vt:vector>
  </HeadingPairs>
  <TitlesOfParts>
    <vt:vector size="56" baseType="lpstr">
      <vt:lpstr>שאלה פתוחה-דוח נוכחות שהוצג בשא</vt:lpstr>
      <vt:lpstr>פתרון</vt:lpstr>
      <vt:lpstr>ריכוז תלושים</vt:lpstr>
      <vt:lpstr>'שאלה פתוחה-דוח נוכחות שהוצג בשא'!_ftn2</vt:lpstr>
      <vt:lpstr>'שאלה פתוחה-דוח נוכחות שהוצג בשא'!_ftn3</vt:lpstr>
      <vt:lpstr>'שאלה פתוחה-דוח נוכחות שהוצג בשא'!_ftn4</vt:lpstr>
      <vt:lpstr>'שאלה פתוחה-דוח נוכחות שהוצג בשא'!_ftnref1</vt:lpstr>
      <vt:lpstr>'שאלה פתוחה-דוח נוכחות שהוצג בשא'!_ftnref2</vt:lpstr>
      <vt:lpstr>'שאלה פתוחה-דוח נוכחות שהוצג בשא'!_ftnref4</vt:lpstr>
      <vt:lpstr>'שאלה פתוחה-דוח נוכחות שהוצג בשא'!Text1</vt:lpstr>
      <vt:lpstr>'שאלה פתוחה-דוח נוכחות שהוצג בשא'!Text11</vt:lpstr>
      <vt:lpstr>'שאלה פתוחה-דוח נוכחות שהוצג בשא'!Text12</vt:lpstr>
      <vt:lpstr>'שאלה פתוחה-דוח נוכחות שהוצג בשא'!Text13</vt:lpstr>
      <vt:lpstr>'שאלה פתוחה-דוח נוכחות שהוצג בשא'!Text14</vt:lpstr>
      <vt:lpstr>'שאלה פתוחה-דוח נוכחות שהוצג בשא'!Text15</vt:lpstr>
      <vt:lpstr>'שאלה פתוחה-דוח נוכחות שהוצג בשא'!Text16</vt:lpstr>
      <vt:lpstr>'שאלה פתוחה-דוח נוכחות שהוצג בשא'!Text18</vt:lpstr>
      <vt:lpstr>'שאלה פתוחה-דוח נוכחות שהוצג בשא'!Text19</vt:lpstr>
      <vt:lpstr>'שאלה פתוחה-דוח נוכחות שהוצג בשא'!Text2</vt:lpstr>
      <vt:lpstr>'שאלה פתוחה-דוח נוכחות שהוצג בשא'!Text20</vt:lpstr>
      <vt:lpstr>'שאלה פתוחה-דוח נוכחות שהוצג בשא'!Text21</vt:lpstr>
      <vt:lpstr>'ריכוז תלושים'!Text23</vt:lpstr>
      <vt:lpstr>'שאלה פתוחה-דוח נוכחות שהוצג בשא'!Text23</vt:lpstr>
      <vt:lpstr>'שאלה פתוחה-דוח נוכחות שהוצג בשא'!Text24</vt:lpstr>
      <vt:lpstr>'שאלה פתוחה-דוח נוכחות שהוצג בשא'!Text25</vt:lpstr>
      <vt:lpstr>'ריכוז תלושים'!Text27</vt:lpstr>
      <vt:lpstr>'שאלה פתוחה-דוח נוכחות שהוצג בשא'!Text27</vt:lpstr>
      <vt:lpstr>'שאלה פתוחה-דוח נוכחות שהוצג בשא'!Text28</vt:lpstr>
      <vt:lpstr>'שאלה פתוחה-דוח נוכחות שהוצג בשא'!Text29</vt:lpstr>
      <vt:lpstr>'שאלה פתוחה-דוח נוכחות שהוצג בשא'!Text3</vt:lpstr>
      <vt:lpstr>'ריכוז תלושים'!Text31</vt:lpstr>
      <vt:lpstr>'שאלה פתוחה-דוח נוכחות שהוצג בשא'!Text31</vt:lpstr>
      <vt:lpstr>'ריכוז תלושים'!Text35</vt:lpstr>
      <vt:lpstr>'שאלה פתוחה-דוח נוכחות שהוצג בשא'!Text36</vt:lpstr>
      <vt:lpstr>'שאלה פתוחה-דוח נוכחות שהוצג בשא'!Text37</vt:lpstr>
      <vt:lpstr>'שאלה פתוחה-דוח נוכחות שהוצג בשא'!Text38</vt:lpstr>
      <vt:lpstr>'שאלה פתוחה-דוח נוכחות שהוצג בשא'!Text39</vt:lpstr>
      <vt:lpstr>'שאלה פתוחה-דוח נוכחות שהוצג בשא'!Text4</vt:lpstr>
      <vt:lpstr>'שאלה פתוחה-דוח נוכחות שהוצג בשא'!Text40</vt:lpstr>
      <vt:lpstr>'שאלה פתוחה-דוח נוכחות שהוצג בשא'!Text41</vt:lpstr>
      <vt:lpstr>'שאלה פתוחה-דוח נוכחות שהוצג בשא'!Text43</vt:lpstr>
      <vt:lpstr>'שאלה פתוחה-דוח נוכחות שהוצג בשא'!Text44</vt:lpstr>
      <vt:lpstr>'שאלה פתוחה-דוח נוכחות שהוצג בשא'!Text45</vt:lpstr>
      <vt:lpstr>'שאלה פתוחה-דוח נוכחות שהוצג בשא'!Text47</vt:lpstr>
      <vt:lpstr>'שאלה פתוחה-דוח נוכחות שהוצג בשא'!Text48</vt:lpstr>
      <vt:lpstr>'שאלה פתוחה-דוח נוכחות שהוצג בשא'!Text5</vt:lpstr>
      <vt:lpstr>'שאלה פתוחה-דוח נוכחות שהוצג בשא'!Text51</vt:lpstr>
      <vt:lpstr>'שאלה פתוחה-דוח נוכחות שהוצג בשא'!Text52</vt:lpstr>
      <vt:lpstr>'שאלה פתוחה-דוח נוכחות שהוצג בשא'!Text55</vt:lpstr>
      <vt:lpstr>'שאלה פתוחה-דוח נוכחות שהוצג בשא'!Text56</vt:lpstr>
      <vt:lpstr>'שאלה פתוחה-דוח נוכחות שהוצג בשא'!Text57</vt:lpstr>
      <vt:lpstr>'שאלה פתוחה-דוח נוכחות שהוצג בשא'!Text6</vt:lpstr>
      <vt:lpstr>'שאלה פתוחה-דוח נוכחות שהוצג בשא'!Text7</vt:lpstr>
      <vt:lpstr>'שאלה פתוחה-דוח נוכחות שהוצג בשא'!Text8</vt:lpstr>
      <vt:lpstr>'שאלה פתוחה-דוח נוכחות שהוצג בשא'!Text9</vt:lpstr>
      <vt:lpstr>'שאלה פתוחה-דוח נוכחות שהוצג בשא'!סימון4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Cohhen</dc:creator>
  <cp:lastModifiedBy>Arie Shechter</cp:lastModifiedBy>
  <cp:lastPrinted>2022-06-08T07:13:33Z</cp:lastPrinted>
  <dcterms:created xsi:type="dcterms:W3CDTF">2018-02-26T11:59:55Z</dcterms:created>
  <dcterms:modified xsi:type="dcterms:W3CDTF">2023-09-27T12:01:37Z</dcterms:modified>
</cp:coreProperties>
</file>