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://sd5/sites/GovernmentHospitals/rashuthospitals/DocLib/DocLib automatically created by sharedocs 5/"/>
    </mc:Choice>
  </mc:AlternateContent>
  <bookViews>
    <workbookView xWindow="0" yWindow="0" windowWidth="28800" windowHeight="12195"/>
  </bookViews>
  <sheets>
    <sheet name="גיליון מרכז" sheetId="2" r:id="rId1"/>
    <sheet name="פילוח לידות לפי גיל - ברזילי" sheetId="4" r:id="rId2"/>
    <sheet name="גיל יולדות בזמן הלידה - הלל יפה" sheetId="3" r:id="rId3"/>
    <sheet name="אסף הרופא - שמיר" sheetId="5" r:id="rId4"/>
    <sheet name="מרכז רפואי תל אביב" sheetId="6" r:id="rId5"/>
    <sheet name="וולפסון" sheetId="7" r:id="rId6"/>
    <sheet name="שיבא" sheetId="8" r:id="rId7"/>
  </sheets>
  <calcPr calcId="162913"/>
</workbook>
</file>

<file path=xl/calcChain.xml><?xml version="1.0" encoding="utf-8"?>
<calcChain xmlns="http://schemas.openxmlformats.org/spreadsheetml/2006/main">
  <c r="G131" i="8" l="1"/>
  <c r="G130" i="8"/>
  <c r="G120" i="8"/>
  <c r="G119" i="8"/>
  <c r="G118" i="8"/>
  <c r="G104" i="8"/>
  <c r="G103" i="8"/>
  <c r="G102" i="8"/>
  <c r="G98" i="8"/>
  <c r="G97" i="8"/>
  <c r="G96" i="8"/>
  <c r="G87" i="8"/>
  <c r="G86" i="8"/>
  <c r="G85" i="8"/>
  <c r="G82" i="8"/>
  <c r="G81" i="8"/>
  <c r="G80" i="8"/>
  <c r="G76" i="8"/>
  <c r="G75" i="8"/>
  <c r="G74" i="8"/>
  <c r="G70" i="8"/>
  <c r="G69" i="8"/>
  <c r="G68" i="8"/>
  <c r="G65" i="8"/>
  <c r="G64" i="8"/>
  <c r="G63" i="8"/>
  <c r="G60" i="8"/>
  <c r="G59" i="8"/>
  <c r="G58" i="8"/>
  <c r="G56" i="8"/>
  <c r="G55" i="8"/>
  <c r="G54" i="8"/>
  <c r="G51" i="8"/>
  <c r="G50" i="8"/>
  <c r="G49" i="8"/>
  <c r="G46" i="8"/>
  <c r="G45" i="8"/>
  <c r="G44" i="8"/>
  <c r="G41" i="8"/>
  <c r="G40" i="8"/>
  <c r="G39" i="8"/>
  <c r="G7" i="8"/>
  <c r="G6" i="8"/>
  <c r="G5" i="8"/>
  <c r="K91" i="2" l="1"/>
  <c r="K90" i="2"/>
  <c r="K89" i="2"/>
  <c r="K58" i="2"/>
  <c r="K57" i="2"/>
  <c r="K56" i="2"/>
  <c r="K44" i="2"/>
  <c r="K43" i="2"/>
  <c r="K42" i="2"/>
  <c r="K29" i="2"/>
  <c r="K28" i="2"/>
  <c r="K27" i="2"/>
  <c r="K19" i="2"/>
  <c r="K18" i="2"/>
  <c r="K17" i="2"/>
  <c r="K12" i="2"/>
  <c r="K11" i="2"/>
  <c r="K10" i="2"/>
  <c r="K7" i="2"/>
  <c r="K6" i="2"/>
  <c r="K5" i="2"/>
  <c r="G123" i="2" l="1"/>
</calcChain>
</file>

<file path=xl/sharedStrings.xml><?xml version="1.0" encoding="utf-8"?>
<sst xmlns="http://schemas.openxmlformats.org/spreadsheetml/2006/main" count="594" uniqueCount="264">
  <si>
    <t>המרכז הרפואי זיו</t>
  </si>
  <si>
    <t>המרכז הרפואי לגליל</t>
  </si>
  <si>
    <t>בני ציון</t>
  </si>
  <si>
    <t>ברזילי</t>
  </si>
  <si>
    <t>הלל יפה</t>
  </si>
  <si>
    <t>וולפסון</t>
  </si>
  <si>
    <t>פוריה</t>
  </si>
  <si>
    <t>רמב"ם</t>
  </si>
  <si>
    <t>שנה</t>
  </si>
  <si>
    <t xml:space="preserve">שיבא </t>
  </si>
  <si>
    <t>שיעור השראת לידה</t>
  </si>
  <si>
    <t>שיעור זרוזים באמצעות פיטוצין במהלך לידות ספונטניות</t>
  </si>
  <si>
    <t>שיעור אלחוש אפידורלי</t>
  </si>
  <si>
    <t>פילוח גיל אימהי בזמן הלידה</t>
  </si>
  <si>
    <t>שיעור לידות היי ריסק</t>
  </si>
  <si>
    <t>שיעור לידות מבכירות לעומת לידות ולדניות</t>
  </si>
  <si>
    <t>שיעור לידות לאחר המועד (לאחר שבוע 41)</t>
  </si>
  <si>
    <t>שיעור לידות מכשירניות מתוך כלל הלידות</t>
  </si>
  <si>
    <t>שיעור לידות מכשירניות מתוך לידות נרתיקיות</t>
  </si>
  <si>
    <t>שיעור חתך חיץ הנקבים</t>
  </si>
  <si>
    <t>שיעור ניתוחים קיסריים ראשונים</t>
  </si>
  <si>
    <t>שיעור ניתוחים קיסריים חוזרים</t>
  </si>
  <si>
    <t>שיעור לידות vbac מתוך tolac</t>
  </si>
  <si>
    <t>שיעו לידות עכוז נרתיקיות מתוך כלל לידות עכוז</t>
  </si>
  <si>
    <t>שיעור לידות תיאומים וגינליות מתוך כלל לידות תיאומים</t>
  </si>
  <si>
    <t>פילוח התוויות לניתוח קיסרי</t>
  </si>
  <si>
    <t>שיעור ניתוחים קיסריים לא מתוכננים (חירום) מתוך כלל הלידות</t>
  </si>
  <si>
    <t>מצגים בלידות תיאומים נרתיקיות - חלוקה לפי אחוזים (ראש-ראש, ראש-עכוז, אחר)</t>
  </si>
  <si>
    <t>במרכז לידה טבעי/חדר טבעי הדורש הרשמה מראש - מספר הנרשמות לעומת מספר הלידות המתבצעות בפועל בחדר הטבעי</t>
  </si>
  <si>
    <t>סיבות ביטול קיום לידות שנרשמו אליהם מראש במרכזי לידה טבעיים (לפי אחוזים)</t>
  </si>
  <si>
    <t>שיעור לידות vbac לאחר 2 ניתוחים קיסריים או יותר מתוך כלל היולדות לאחר 2 ניתוחים קיסריים או יותר</t>
  </si>
  <si>
    <t>שיעור לידות vbac לאחר 2 ניתוחים קיסריים מתוך TOLAC לאחר 2 ניתוחים קיסריים</t>
  </si>
  <si>
    <t>שיעור קרעים ברחם לאחר vbac עם 2 ניתוחים קיסריים או יותר בעברה</t>
  </si>
  <si>
    <t>בגיליון נפרד</t>
  </si>
  <si>
    <t>16-19=45                         20-30=1766                       31-40=1449                         41-53=105</t>
  </si>
  <si>
    <t>16-19=38                         20-30=1883                      31-40=1413                      41-51=111</t>
  </si>
  <si>
    <t>15-19=36                          20-30=1841                       31-40=1361                     41-50=107</t>
  </si>
  <si>
    <t>אין נתונים</t>
  </si>
  <si>
    <t>אין הרשמה</t>
  </si>
  <si>
    <t>לא ניתן לבודד לאחר 2 ניתוחים</t>
  </si>
  <si>
    <t>גיל היולדת בזמן הלידה - הלל יפה</t>
  </si>
  <si>
    <t>ראשון עכוז - 17% , ראשון ראש - 83%</t>
  </si>
  <si>
    <t>לא קיים</t>
  </si>
  <si>
    <t xml:space="preserve">0.9%  =  &lt;20 
42%=  20-30
52%=  30-40
5%=  40-50
0.1%  =  &gt;50 </t>
  </si>
  <si>
    <t xml:space="preserve">0.9%  =  &lt;20 
39%=  20-30
54%=  30-40
6%=  40-50
0.1%  =  &gt;50 </t>
  </si>
  <si>
    <t xml:space="preserve">0.6%  =  &lt;20 
39%=  20-30
54%=  30-40
6%=  40-50
0.4%  =  &gt;50 </t>
  </si>
  <si>
    <t>מספר לידות 2018</t>
  </si>
  <si>
    <t>פילוח ילודה לפי גיל היולדת</t>
  </si>
  <si>
    <t>מתחת לגיל 15</t>
  </si>
  <si>
    <t>15-18</t>
  </si>
  <si>
    <t>19-25</t>
  </si>
  <si>
    <t>26-40</t>
  </si>
  <si>
    <t>41-55</t>
  </si>
  <si>
    <t>מעל 55</t>
  </si>
  <si>
    <t>בטבלה נפרדת</t>
  </si>
  <si>
    <t>כ - 25%</t>
  </si>
  <si>
    <t>הנתונים לא אותרו</t>
  </si>
  <si>
    <t xml:space="preserve">גיל אימהי בלידה 15-18 (כולל 18) 6
גיל אימהי בלידה 19-25 (כולל 25) 1370
גיל אימהי בלידה 26-40 (כולל 40) 3890
גיל אימהי בלידה 41-55 (כולל 55) 148
</t>
  </si>
  <si>
    <t xml:space="preserve">גיל אימהי בלידה 15-18 (כולל 18) 9
גיל אימהי בלידה 19-25 (כולל 25) 1332
גיל אימהי בלידה 26-40 (כולל 40) 3936
גיל אימהי בלידה 41-55 (כולל 55) 165
</t>
  </si>
  <si>
    <t xml:space="preserve">גיל אימהי בלידה 15-18 (כולל 18) 8
גיל אימהי בלידה 19-25 (כולל 25) 1249
גיל אימהי בלידה 26-40 (כולל 40) 3998
גיל אימהי בלידה 41-55 (כולל 55) 133
</t>
  </si>
  <si>
    <t>הפקת הנתונים מחייבת בדיקה ידנית של הרשומות</t>
  </si>
  <si>
    <t xml:space="preserve">מבכירה - 1869
וולדנית -3545
</t>
  </si>
  <si>
    <t xml:space="preserve">מבכירה - 1837
וולדנית - 3605
</t>
  </si>
  <si>
    <t xml:space="preserve">מבכירה - 1831
וולדנית - 3557
</t>
  </si>
  <si>
    <t xml:space="preserve">מספר הלידות-594
השיעור – 11%
</t>
  </si>
  <si>
    <t xml:space="preserve">מספר הלידות-572
השיעור -10.5%
</t>
  </si>
  <si>
    <t xml:space="preserve">מספר הלידות-515
השיעור -9.59%
</t>
  </si>
  <si>
    <t>מספר לידות וואקום78, השיעור – 1.44%</t>
  </si>
  <si>
    <t>מספר לידות וואקום93, השיעור – 1.71%</t>
  </si>
  <si>
    <t>מספר לידות וואקום137, השיעור – 2.55%</t>
  </si>
  <si>
    <t>מחייב בדיקה ידנית של הרשומות</t>
  </si>
  <si>
    <t xml:space="preserve">דחוף – 739
חירום/בהול- 6 
</t>
  </si>
  <si>
    <t xml:space="preserve">דחוף – 878
חירום/בהול- 13
</t>
  </si>
  <si>
    <t xml:space="preserve">דחוף - 426
חירום/בהול- 12
</t>
  </si>
  <si>
    <t xml:space="preserve">ראש/ראש-11
ראש/לא ראש -1
לא ראש/ראש-0
</t>
  </si>
  <si>
    <t xml:space="preserve">ראש/ראש-14
ראש/לא ראש -1
לא ראש/ראש-0
</t>
  </si>
  <si>
    <t>ראש/ראש-11</t>
  </si>
  <si>
    <t>ראש/לא ראש -1</t>
  </si>
  <si>
    <t>לא ראש/ראש-0</t>
  </si>
  <si>
    <t>אסף  הרופא(שמיר)</t>
  </si>
  <si>
    <t>המידע נמצא בגיליון נפרד</t>
  </si>
  <si>
    <t>ראש/ראש</t>
  </si>
  <si>
    <t>ראש/לא ראש</t>
  </si>
  <si>
    <t>לא ראש/לא ראש</t>
  </si>
  <si>
    <t>אין באפשרותנו להפיק נותנים אודות הלידות במרכזי הלידות הטבעיות, מאחר ונתונים אלו אינם ממוחשבים והפקתם מחייבת מעבר ידני על ספרי יולדות ועריכת בירורים מול היולדות לסיבות הביטול.</t>
  </si>
  <si>
    <t>קטן מ 20- 1%
20-30 - 43%
30-40 - 51%
מעל 40- 4.5%</t>
  </si>
  <si>
    <t>קטן מ 20- 0.87%
20-30 - 42%
30-40 - 51.7%
מעל 40- 5.3%</t>
  </si>
  <si>
    <t>לא ניתן לדווח</t>
  </si>
  <si>
    <t>ראש/ראש: 18.5%
ראש/לא ראש: 12%</t>
  </si>
  <si>
    <t>ראש/ראש: 22.8%
ראש/לא ראש: 12%</t>
  </si>
  <si>
    <t>ראש/ראש: 20%
ראש/לא ראש: 11%</t>
  </si>
  <si>
    <t>שנת לידת התינוק</t>
  </si>
  <si>
    <t>גיל האם</t>
  </si>
  <si>
    <t>כמות</t>
  </si>
  <si>
    <t>לא נרשם במערכת</t>
  </si>
  <si>
    <t>שנת_לידת_התינוק</t>
  </si>
  <si>
    <t>התווייה_לניתוח_קיסרי</t>
  </si>
  <si>
    <t>אחוז מתוך הניתוחים הקיסריים פר שנה בה בוצע הניתוח</t>
  </si>
  <si>
    <t>S/P C/S X1- No Trial of Labor</t>
  </si>
  <si>
    <t>Non Reasuring Fetal Heart Monitoring</t>
  </si>
  <si>
    <t>Breech Presentation 652.21</t>
  </si>
  <si>
    <t>S/P Cesarean Section x 2 or More</t>
  </si>
  <si>
    <t>Twin Pregnancy</t>
  </si>
  <si>
    <t>Twins - First Non-Vertex</t>
  </si>
  <si>
    <t>Patient's Request - No Medical Indication</t>
  </si>
  <si>
    <t>Arrest of descent</t>
  </si>
  <si>
    <t>Macrosomia-Suspected 656.61</t>
  </si>
  <si>
    <t>Uknown</t>
  </si>
  <si>
    <t>Arrest of dilatation and descen</t>
  </si>
  <si>
    <t>Other Indication</t>
  </si>
  <si>
    <t>Pre-Eclampsia</t>
  </si>
  <si>
    <t>Susp. Macrosomia- GDM</t>
  </si>
  <si>
    <t>Failed Induction 659.11</t>
  </si>
  <si>
    <t>S/P C/SX1- Failed Trial of Labor</t>
  </si>
  <si>
    <t>Placenta Previa Centralis 641.01</t>
  </si>
  <si>
    <t>Severe P.E.T 642.21</t>
  </si>
  <si>
    <t>Prev. C.S. - Patient's Request</t>
  </si>
  <si>
    <t>Previous Uterine Scar S/P Myomectomy 654.21</t>
  </si>
  <si>
    <t>Susp. Macrosomia- No GDM</t>
  </si>
  <si>
    <t>IUGR</t>
  </si>
  <si>
    <t>Failed Vacuum Extraction</t>
  </si>
  <si>
    <t>Footling Breech Presentation</t>
  </si>
  <si>
    <t>Suspected Placental Abruption 641.01</t>
  </si>
  <si>
    <t>Partial Placenta Previa</t>
  </si>
  <si>
    <t>Reduced fetal movements</t>
  </si>
  <si>
    <t>Bleeding - Low Lying Placenta</t>
  </si>
  <si>
    <t>NULL</t>
  </si>
  <si>
    <t>Past Shoulder Dystocia</t>
  </si>
  <si>
    <t>Susp. Uterine Rupture</t>
  </si>
  <si>
    <t>Chorioamnionitis 658.41</t>
  </si>
  <si>
    <t>Vasa Previa</t>
  </si>
  <si>
    <t>S/P Anal Sphincter Repair</t>
  </si>
  <si>
    <t>Elderly Primipara</t>
  </si>
  <si>
    <t>Vaginal Bleeding</t>
  </si>
  <si>
    <t>Triplet Pregnancy</t>
  </si>
  <si>
    <t>Transverse/Oblique Lie 652.31</t>
  </si>
  <si>
    <t>Brow Presentation 652.41</t>
  </si>
  <si>
    <t>Bleeding Placenta Previa 641.01</t>
  </si>
  <si>
    <t>Prolapse of Cord 663.01</t>
  </si>
  <si>
    <t>Unsuccessful Trial Of  Vacuum</t>
  </si>
  <si>
    <t>Face Presentation 652.41</t>
  </si>
  <si>
    <t>Secondary arrest of dilatation</t>
  </si>
  <si>
    <t>Genital Herpes 054.10</t>
  </si>
  <si>
    <t>In Labor</t>
  </si>
  <si>
    <t>Severe Persistent Variable Decelerations</t>
  </si>
  <si>
    <t>Non Pregressive Labor 1st Stage</t>
  </si>
  <si>
    <t>Other Malpresentation 652.81</t>
  </si>
  <si>
    <t>Cephalo-pelvic disproportion</t>
  </si>
  <si>
    <t>Bad Obstetric History V234</t>
  </si>
  <si>
    <t>Twins Discordency</t>
  </si>
  <si>
    <t>Hydrocephalus</t>
  </si>
  <si>
    <t>Cord Presentation 663.01</t>
  </si>
  <si>
    <t>Deformed Pelvis 660.11</t>
  </si>
  <si>
    <t>Prematurity</t>
  </si>
  <si>
    <t>S/P Classical C/S</t>
  </si>
  <si>
    <t>fetal bradicardia</t>
  </si>
  <si>
    <t>Tumor Previa</t>
  </si>
  <si>
    <t>Symphysiolysis</t>
  </si>
  <si>
    <t>Asyclitism</t>
  </si>
  <si>
    <t>Dehiscence of uterine scar</t>
  </si>
  <si>
    <t>Cervical Pathology</t>
  </si>
  <si>
    <t>סה"כ ב - 2016</t>
  </si>
  <si>
    <t>Non Reassuring Fetal Monitor</t>
  </si>
  <si>
    <t>Previous uterine scar</t>
  </si>
  <si>
    <t>Previous uterine scar &gt;1</t>
  </si>
  <si>
    <t>Prev. C.S. - Patient`s Request</t>
  </si>
  <si>
    <t>Patient`s Request - No Medical Indication</t>
  </si>
  <si>
    <t>Multiple Pregnancy</t>
  </si>
  <si>
    <t>Dysfunctional Labour 661.11</t>
  </si>
  <si>
    <t>Placenta previa</t>
  </si>
  <si>
    <t>Susp. CPD</t>
  </si>
  <si>
    <t>S/P Tear III/IV degree</t>
  </si>
  <si>
    <t>Suspected Fetal Distress 656.31</t>
  </si>
  <si>
    <t>Malpresentation 652.81</t>
  </si>
  <si>
    <t>Placenta Accreta</t>
  </si>
  <si>
    <t>Suspected Vasa Previa</t>
  </si>
  <si>
    <t>Maternal Exhaustion</t>
  </si>
  <si>
    <t>Previous Uterine Scar - Unknown</t>
  </si>
  <si>
    <t>Fetal Thrombocytopenia 776.1</t>
  </si>
  <si>
    <t>Non Pregressive Labor 2nd Stage</t>
  </si>
  <si>
    <t>Previous Uterine Scar S/P Perforation 654.21</t>
  </si>
  <si>
    <t>סה"כ ב - 2017</t>
  </si>
  <si>
    <t>סה"כ ב - 2018</t>
  </si>
  <si>
    <t>מרכז רפואי תל אביב סוראסקי</t>
  </si>
  <si>
    <t>מס לידות חי</t>
  </si>
  <si>
    <t>מספר המקרים</t>
  </si>
  <si>
    <t>השעור מחושב ביחס למספר לידות חי  אלא אם נכתב אחרת</t>
  </si>
  <si>
    <t xml:space="preserve">לידות חי+ הפסקות הריון ( 4743) </t>
  </si>
  <si>
    <t>גיל אימהי בלידה 15-18 (כולל 18)- 18</t>
  </si>
  <si>
    <t>גיל אימהי בלידה 19-25 (כולל 25)-933</t>
  </si>
  <si>
    <t>גיל אימהי בלידה 26-40 (כולל 40)-3645</t>
  </si>
  <si>
    <t>גיל אימהי בלידה 41-55 (כולל 55)-147</t>
  </si>
  <si>
    <t>כולל לידות חי+ הפסקות הריון-4634</t>
  </si>
  <si>
    <t>גיל אימהי בלידה 15-18 (כולל 18)-  18</t>
  </si>
  <si>
    <t>גיל אימהי בלידה 19-25 (כולל 25)-696</t>
  </si>
  <si>
    <t>גיל אימהי בלידה 26-40 (כולל 40)-3708</t>
  </si>
  <si>
    <t>גיל אימהי בלידה 41-55 (כולל 55)-212</t>
  </si>
  <si>
    <t xml:space="preserve">4294-  מחושב מתוך סך לידות חי+הפסקות הריון </t>
  </si>
  <si>
    <t>גיל אימהי בלידה 15-18 (כולל 18)-9</t>
  </si>
  <si>
    <t>גיל אימהי בלידה 19-25 (כולל 25)-791</t>
  </si>
  <si>
    <t>גיל אימהי בלידה 26-40 (כולל 40)-3345</t>
  </si>
  <si>
    <t>גיל אימהי בלידה 41-55 (כולל 55)-149</t>
  </si>
  <si>
    <t>NA</t>
  </si>
  <si>
    <t>לידה נרתיקית ראש/ראש</t>
  </si>
  <si>
    <t>לידה נרתיקית ראש/לא ראש</t>
  </si>
  <si>
    <t>לידה נרתיקית לא ראש/לא ראש</t>
  </si>
  <si>
    <t>ניתוח קיסרי לשני התאומים</t>
  </si>
  <si>
    <t>ניתוח קיסרי לתאום השני בלבד</t>
  </si>
  <si>
    <t>לא רלוונטי</t>
  </si>
  <si>
    <r>
      <t xml:space="preserve">(3338)  </t>
    </r>
    <r>
      <rPr>
        <sz val="11"/>
        <color theme="1"/>
        <rFont val="Arial"/>
        <family val="2"/>
        <scheme val="minor"/>
      </rPr>
      <t>211</t>
    </r>
  </si>
  <si>
    <r>
      <t xml:space="preserve">(3445) </t>
    </r>
    <r>
      <rPr>
        <sz val="11"/>
        <color theme="1"/>
        <rFont val="Arial"/>
        <family val="2"/>
        <scheme val="minor"/>
      </rPr>
      <t>220</t>
    </r>
  </si>
  <si>
    <r>
      <t xml:space="preserve">(3365)  </t>
    </r>
    <r>
      <rPr>
        <sz val="11"/>
        <color theme="1"/>
        <rFont val="Arial"/>
        <family val="2"/>
        <scheme val="minor"/>
      </rPr>
      <t>203</t>
    </r>
  </si>
  <si>
    <r>
      <t xml:space="preserve">(2788) </t>
    </r>
    <r>
      <rPr>
        <sz val="11"/>
        <color theme="1"/>
        <rFont val="Arial"/>
        <family val="2"/>
        <scheme val="minor"/>
      </rPr>
      <t>211</t>
    </r>
  </si>
  <si>
    <r>
      <t xml:space="preserve">(2834) </t>
    </r>
    <r>
      <rPr>
        <sz val="11"/>
        <color theme="1"/>
        <rFont val="Arial"/>
        <family val="2"/>
        <scheme val="minor"/>
      </rPr>
      <t>220</t>
    </r>
  </si>
  <si>
    <r>
      <t xml:space="preserve">(2788) </t>
    </r>
    <r>
      <rPr>
        <sz val="11"/>
        <color theme="1"/>
        <rFont val="Arial"/>
        <family val="2"/>
        <scheme val="minor"/>
      </rPr>
      <t>203</t>
    </r>
  </si>
  <si>
    <r>
      <t xml:space="preserve">(230)    </t>
    </r>
    <r>
      <rPr>
        <sz val="11"/>
        <color theme="1"/>
        <rFont val="Arial"/>
        <family val="2"/>
        <scheme val="minor"/>
      </rPr>
      <t>6</t>
    </r>
  </si>
  <si>
    <r>
      <t xml:space="preserve">(144)   </t>
    </r>
    <r>
      <rPr>
        <sz val="11"/>
        <color theme="1"/>
        <rFont val="Arial"/>
        <family val="2"/>
        <scheme val="minor"/>
      </rPr>
      <t xml:space="preserve"> 4</t>
    </r>
  </si>
  <si>
    <r>
      <t xml:space="preserve">(230)    </t>
    </r>
    <r>
      <rPr>
        <sz val="11"/>
        <color theme="1"/>
        <rFont val="Arial"/>
        <family val="2"/>
        <scheme val="minor"/>
      </rPr>
      <t>2</t>
    </r>
  </si>
  <si>
    <r>
      <t xml:space="preserve">(71)   </t>
    </r>
    <r>
      <rPr>
        <sz val="11"/>
        <rFont val="Arial"/>
        <family val="2"/>
        <scheme val="minor"/>
      </rPr>
      <t>15</t>
    </r>
  </si>
  <si>
    <r>
      <t xml:space="preserve">(70)    </t>
    </r>
    <r>
      <rPr>
        <sz val="11"/>
        <color theme="1"/>
        <rFont val="Arial"/>
        <family val="2"/>
        <scheme val="minor"/>
      </rPr>
      <t xml:space="preserve"> 22</t>
    </r>
  </si>
  <si>
    <r>
      <t xml:space="preserve">(62) </t>
    </r>
    <r>
      <rPr>
        <sz val="11"/>
        <color theme="1"/>
        <rFont val="Arial"/>
        <family val="2"/>
        <scheme val="minor"/>
      </rPr>
      <t xml:space="preserve">  </t>
    </r>
    <r>
      <rPr>
        <sz val="11"/>
        <rFont val="Arial"/>
        <family val="2"/>
        <scheme val="minor"/>
      </rPr>
      <t>12</t>
    </r>
  </si>
  <si>
    <r>
      <t xml:space="preserve">סיבוכים/ מחלות רקע- 258     ריבוי עוברים-30                    מנח עכוז/פנים/רוחבי 86         ניתוח קיסרי בעבר 178      </t>
    </r>
    <r>
      <rPr>
        <sz val="11"/>
        <color theme="1"/>
        <rFont val="Arial"/>
        <family val="2"/>
        <scheme val="minor"/>
      </rPr>
      <t>סה"כ ניתוחים 552</t>
    </r>
  </si>
  <si>
    <r>
      <t xml:space="preserve">סיבוכים/ מחלות רקע- 314     ריבוי עוברים-27                      מנח עכוז/פנים/רוחבי 86          ניתוח קיסרי בעבר 206 181      מוות תוך רחמי-2                 </t>
    </r>
    <r>
      <rPr>
        <sz val="11"/>
        <color theme="1"/>
        <rFont val="Arial"/>
        <family val="2"/>
        <scheme val="minor"/>
      </rPr>
      <t>סה"כ ניתוחים 610</t>
    </r>
  </si>
  <si>
    <r>
      <t xml:space="preserve"> סיבוכים/ מחלות רקע- 319     ריבוי עוברים-22                  מנח עכוז/פנים/רוחבי 88          ניתוח קיסרי בעבר 206        מוות תוך רחמי 1                רצון האישה-3                          </t>
    </r>
    <r>
      <rPr>
        <sz val="11"/>
        <color theme="1"/>
        <rFont val="Arial"/>
        <family val="2"/>
        <scheme val="minor"/>
      </rPr>
      <t>סה"כ ניתוחים 639</t>
    </r>
  </si>
  <si>
    <r>
      <t xml:space="preserve">(3338)   </t>
    </r>
    <r>
      <rPr>
        <sz val="11"/>
        <color theme="1"/>
        <rFont val="Arial"/>
        <family val="2"/>
        <scheme val="minor"/>
      </rPr>
      <t>267</t>
    </r>
  </si>
  <si>
    <r>
      <t xml:space="preserve">(3445)   </t>
    </r>
    <r>
      <rPr>
        <sz val="11"/>
        <color theme="1"/>
        <rFont val="Arial"/>
        <family val="2"/>
        <scheme val="minor"/>
      </rPr>
      <t>283</t>
    </r>
  </si>
  <si>
    <r>
      <t xml:space="preserve">(3365)   </t>
    </r>
    <r>
      <rPr>
        <sz val="11"/>
        <color theme="1"/>
        <rFont val="Arial"/>
        <family val="2"/>
        <scheme val="minor"/>
      </rPr>
      <t>294</t>
    </r>
  </si>
  <si>
    <t>סה"כ לידות</t>
  </si>
  <si>
    <t>חישוב שיעור</t>
  </si>
  <si>
    <t>קרע ברחם  במהלך לידה</t>
  </si>
  <si>
    <t>קרעים בצוואר</t>
  </si>
  <si>
    <t>המידע בגיליון נפרד</t>
  </si>
  <si>
    <t xml:space="preserve">כמות </t>
  </si>
  <si>
    <t>גיל אימהי בלידה 15-18 (כולל 18) - 6</t>
  </si>
  <si>
    <t>גיל אימהי בלידה 19-25 (כולל 25) - 943</t>
  </si>
  <si>
    <t>גיל אימהי בלידה 26-40 (כולל 40) - 8489</t>
  </si>
  <si>
    <t>גיל אימהי בלידה 41-55 (כולל 55) - 558</t>
  </si>
  <si>
    <t>גיל אימהי בלידה 15-18 (כולל 18) - 10</t>
  </si>
  <si>
    <t>גיל אימהי בלידה 19-25 (כולל 25) - 1093</t>
  </si>
  <si>
    <t>גיל אימהי בלידה 26-40 (כולל 40) - 9302</t>
  </si>
  <si>
    <t>גיל אימהי בלידה 41-55 (כולל 55) - 625</t>
  </si>
  <si>
    <t>גיל אימהי בלידה 15-18 (כולל 18) - 12</t>
  </si>
  <si>
    <t>גיל אימהי בלידה 19-25 (כולל 25) - 1225</t>
  </si>
  <si>
    <t>גיל אימהי בלידה 26-40 (כולל 40) - 9087</t>
  </si>
  <si>
    <t>גיל אימהי בלידה 41-55 (כולל 55) - 973</t>
  </si>
  <si>
    <t>20-23%</t>
  </si>
  <si>
    <t>מספר יולדות</t>
  </si>
  <si>
    <t>2016</t>
  </si>
  <si>
    <t>Failed forceps extraction</t>
  </si>
  <si>
    <t>Marginal placenta - bleeding</t>
  </si>
  <si>
    <t>Failure of descent</t>
  </si>
  <si>
    <t>Arrest of dilatation</t>
  </si>
  <si>
    <t>No progress</t>
  </si>
  <si>
    <t>MATERNAL REQUEST</t>
  </si>
  <si>
    <t>TWINS PREGNANCY</t>
  </si>
  <si>
    <t>S/P Myomectomy</t>
  </si>
  <si>
    <t>Triplet pregnancy</t>
  </si>
  <si>
    <t>Quadruplet pregnancy</t>
  </si>
  <si>
    <t>2017</t>
  </si>
  <si>
    <t>2018</t>
  </si>
  <si>
    <t>סכום כולל</t>
  </si>
  <si>
    <t>לא מתועד</t>
  </si>
  <si>
    <t>מספר לידות 2016</t>
  </si>
  <si>
    <t>מספר לידות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</si>
</sst>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#,###"/>
  </numFmts>
  <fonts count="25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2"/>
      <color rgb="FF000000"/>
      <name val="Arial"/>
      <family val="2"/>
    </font>
    <font>
      <sz val="12"/>
      <color rgb="FF000000"/>
      <name val="Arial"/>
      <family val="2"/>
      <scheme val="minor"/>
    </font>
    <font>
      <sz val="12"/>
      <color theme="1"/>
      <name val="David"/>
      <family val="2"/>
      <charset val="177"/>
    </font>
    <font>
      <sz val="11"/>
      <color rgb="FF000000"/>
      <name val="Arial"/>
      <family val="2"/>
      <scheme val="minor"/>
    </font>
    <font>
      <sz val="11"/>
      <color rgb="FF000000"/>
      <name val="Arial"/>
      <family val="2"/>
    </font>
    <font>
      <sz val="12"/>
      <color theme="1"/>
      <name val="Arial"/>
      <family val="2"/>
    </font>
    <font>
      <sz val="11"/>
      <color theme="1"/>
      <name val="David"/>
      <family val="2"/>
      <charset val="177"/>
    </font>
    <font>
      <sz val="11"/>
      <color rgb="FF000000"/>
      <name val="David"/>
      <family val="2"/>
      <charset val="177"/>
    </font>
    <font>
      <sz val="14"/>
      <color theme="1"/>
      <name val="Arial"/>
      <family val="2"/>
      <charset val="177"/>
      <scheme val="minor"/>
    </font>
    <font>
      <sz val="1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9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b/>
      <sz val="12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  <scheme val="minor"/>
    </font>
    <font>
      <sz val="11"/>
      <color rgb="FF002060"/>
      <name val="Arial"/>
      <family val="2"/>
      <scheme val="minor"/>
    </font>
    <font>
      <sz val="12"/>
      <color theme="1"/>
      <name val="Arial"/>
      <family val="2"/>
      <scheme val="minor"/>
    </font>
    <font>
      <sz val="11"/>
      <name val="Arial"/>
      <family val="2"/>
      <scheme val="minor"/>
    </font>
    <font>
      <sz val="11"/>
      <color rgb="FF1F497D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178">
    <xf numFmtId="0" fontId="0" fillId="0" borderId="0" xfId="0"/>
    <xf numFmtId="0" fontId="0" fillId="0" borderId="1" xfId="0" applyBorder="1"/>
    <xf numFmtId="0" fontId="1" fillId="0" borderId="0" xfId="0" applyFont="1" applyBorder="1" applyAlignment="1">
      <alignment wrapText="1"/>
    </xf>
    <xf numFmtId="0" fontId="0" fillId="0" borderId="0" xfId="0" applyBorder="1"/>
    <xf numFmtId="0" fontId="2" fillId="0" borderId="1" xfId="0" applyFont="1" applyBorder="1" applyAlignment="1">
      <alignment wrapText="1" readingOrder="2"/>
    </xf>
    <xf numFmtId="3" fontId="0" fillId="0" borderId="1" xfId="0" applyNumberFormat="1" applyBorder="1" applyAlignment="1">
      <alignment horizontal="right"/>
    </xf>
    <xf numFmtId="0" fontId="0" fillId="0" borderId="1" xfId="0" applyNumberFormat="1" applyBorder="1"/>
    <xf numFmtId="3" fontId="0" fillId="0" borderId="1" xfId="0" applyNumberFormat="1" applyBorder="1"/>
    <xf numFmtId="10" fontId="3" fillId="0" borderId="1" xfId="0" applyNumberFormat="1" applyFont="1" applyBorder="1" applyAlignment="1">
      <alignment wrapText="1"/>
    </xf>
    <xf numFmtId="9" fontId="4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right" vertical="center" wrapText="1" readingOrder="2"/>
    </xf>
    <xf numFmtId="0" fontId="8" fillId="0" borderId="1" xfId="0" applyFont="1" applyBorder="1" applyAlignment="1">
      <alignment horizontal="right"/>
    </xf>
    <xf numFmtId="0" fontId="8" fillId="0" borderId="1" xfId="0" applyFont="1" applyBorder="1" applyAlignment="1">
      <alignment horizontal="right" wrapText="1"/>
    </xf>
    <xf numFmtId="9" fontId="8" fillId="0" borderId="1" xfId="0" applyNumberFormat="1" applyFont="1" applyBorder="1" applyAlignment="1">
      <alignment horizontal="right" wrapText="1"/>
    </xf>
    <xf numFmtId="10" fontId="8" fillId="0" borderId="1" xfId="0" applyNumberFormat="1" applyFont="1" applyBorder="1" applyAlignment="1">
      <alignment horizontal="right" wrapText="1"/>
    </xf>
    <xf numFmtId="0" fontId="10" fillId="0" borderId="0" xfId="0" applyFont="1"/>
    <xf numFmtId="0" fontId="10" fillId="0" borderId="0" xfId="0" applyFont="1" applyAlignment="1">
      <alignment horizontal="right"/>
    </xf>
    <xf numFmtId="164" fontId="11" fillId="0" borderId="1" xfId="0" applyNumberFormat="1" applyFont="1" applyBorder="1"/>
    <xf numFmtId="0" fontId="0" fillId="0" borderId="0" xfId="0"/>
    <xf numFmtId="0" fontId="0" fillId="0" borderId="1" xfId="0" applyBorder="1" applyAlignment="1">
      <alignment horizontal="center" vertical="center"/>
    </xf>
    <xf numFmtId="164" fontId="11" fillId="3" borderId="1" xfId="0" applyNumberFormat="1" applyFont="1" applyFill="1" applyBorder="1"/>
    <xf numFmtId="0" fontId="1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/>
    <xf numFmtId="0" fontId="9" fillId="0" borderId="1" xfId="0" applyFont="1" applyBorder="1" applyAlignment="1">
      <alignment horizontal="right" vertical="center" readingOrder="1"/>
    </xf>
    <xf numFmtId="0" fontId="5" fillId="0" borderId="1" xfId="0" applyFont="1" applyBorder="1"/>
    <xf numFmtId="0" fontId="2" fillId="0" borderId="1" xfId="0" applyFont="1" applyBorder="1" applyAlignment="1">
      <alignment horizontal="right" vertical="top" wrapText="1" readingOrder="2"/>
    </xf>
    <xf numFmtId="0" fontId="1" fillId="2" borderId="1" xfId="0" applyFont="1" applyFill="1" applyBorder="1" applyAlignment="1">
      <alignment wrapText="1"/>
    </xf>
    <xf numFmtId="10" fontId="6" fillId="0" borderId="1" xfId="0" applyNumberFormat="1" applyFont="1" applyBorder="1" applyAlignment="1">
      <alignment horizontal="right" vertical="center" readingOrder="1"/>
    </xf>
    <xf numFmtId="10" fontId="5" fillId="0" borderId="1" xfId="0" applyNumberFormat="1" applyFont="1" applyBorder="1"/>
    <xf numFmtId="0" fontId="8" fillId="0" borderId="1" xfId="0" applyFont="1" applyBorder="1" applyAlignment="1">
      <alignment horizontal="right" vertical="center" readingOrder="1"/>
    </xf>
    <xf numFmtId="10" fontId="9" fillId="0" borderId="1" xfId="0" applyNumberFormat="1" applyFont="1" applyBorder="1" applyAlignment="1">
      <alignment horizontal="right" vertical="center" readingOrder="1"/>
    </xf>
    <xf numFmtId="10" fontId="8" fillId="0" borderId="1" xfId="0" applyNumberFormat="1" applyFont="1" applyBorder="1" applyAlignment="1">
      <alignment horizontal="right" vertical="center" readingOrder="1"/>
    </xf>
    <xf numFmtId="0" fontId="9" fillId="0" borderId="1" xfId="0" applyFont="1" applyBorder="1" applyAlignment="1">
      <alignment vertical="center" wrapText="1" readingOrder="1"/>
    </xf>
    <xf numFmtId="0" fontId="6" fillId="4" borderId="9" xfId="0" applyFont="1" applyFill="1" applyBorder="1" applyAlignment="1">
      <alignment horizontal="center" vertical="center" readingOrder="2"/>
    </xf>
    <xf numFmtId="0" fontId="6" fillId="4" borderId="10" xfId="0" applyFont="1" applyFill="1" applyBorder="1" applyAlignment="1">
      <alignment horizontal="center" vertical="center" readingOrder="2"/>
    </xf>
    <xf numFmtId="0" fontId="6" fillId="4" borderId="10" xfId="0" applyFont="1" applyFill="1" applyBorder="1" applyAlignment="1">
      <alignment horizontal="center" vertical="center" readingOrder="1"/>
    </xf>
    <xf numFmtId="0" fontId="6" fillId="0" borderId="6" xfId="0" applyFont="1" applyBorder="1" applyAlignment="1">
      <alignment horizontal="center" vertical="center" readingOrder="1"/>
    </xf>
    <xf numFmtId="0" fontId="13" fillId="4" borderId="9" xfId="0" applyFont="1" applyFill="1" applyBorder="1" applyAlignment="1">
      <alignment horizontal="center" vertical="center" readingOrder="2"/>
    </xf>
    <xf numFmtId="0" fontId="13" fillId="4" borderId="10" xfId="0" applyFont="1" applyFill="1" applyBorder="1" applyAlignment="1">
      <alignment horizontal="center" vertical="center" wrapText="1" readingOrder="2"/>
    </xf>
    <xf numFmtId="0" fontId="13" fillId="0" borderId="6" xfId="0" applyFont="1" applyBorder="1" applyAlignment="1">
      <alignment horizontal="center" vertical="center" wrapText="1" readingOrder="1"/>
    </xf>
    <xf numFmtId="10" fontId="13" fillId="0" borderId="6" xfId="0" applyNumberFormat="1" applyFont="1" applyBorder="1" applyAlignment="1">
      <alignment horizontal="center" vertical="center" readingOrder="1"/>
    </xf>
    <xf numFmtId="0" fontId="13" fillId="2" borderId="2" xfId="0" applyFont="1" applyFill="1" applyBorder="1" applyAlignment="1">
      <alignment horizontal="center" vertical="center" readingOrder="2"/>
    </xf>
    <xf numFmtId="10" fontId="13" fillId="2" borderId="6" xfId="0" applyNumberFormat="1" applyFont="1" applyFill="1" applyBorder="1" applyAlignment="1">
      <alignment horizontal="center" vertical="center" readingOrder="1"/>
    </xf>
    <xf numFmtId="0" fontId="2" fillId="0" borderId="0" xfId="0" applyFont="1" applyAlignment="1">
      <alignment horizontal="right" vertical="center" readingOrder="1"/>
    </xf>
    <xf numFmtId="0" fontId="14" fillId="0" borderId="0" xfId="0" applyFont="1" applyAlignment="1">
      <alignment horizontal="right" vertical="center" readingOrder="2"/>
    </xf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17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 applyProtection="1">
      <alignment horizontal="center" vertical="center"/>
      <protection locked="0"/>
    </xf>
    <xf numFmtId="0" fontId="17" fillId="2" borderId="1" xfId="0" applyFont="1" applyFill="1" applyBorder="1" applyAlignment="1">
      <alignment horizontal="center" vertical="center"/>
    </xf>
    <xf numFmtId="0" fontId="0" fillId="0" borderId="1" xfId="0" applyFill="1" applyBorder="1" applyProtection="1"/>
    <xf numFmtId="0" fontId="0" fillId="0" borderId="1" xfId="0" applyBorder="1" applyProtection="1"/>
    <xf numFmtId="0" fontId="17" fillId="0" borderId="1" xfId="0" applyFont="1" applyFill="1" applyBorder="1" applyAlignment="1" applyProtection="1">
      <alignment horizontal="center" vertical="center"/>
      <protection locked="0"/>
    </xf>
    <xf numFmtId="0" fontId="17" fillId="0" borderId="1" xfId="0" applyFon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right"/>
    </xf>
    <xf numFmtId="0" fontId="15" fillId="0" borderId="1" xfId="0" applyFont="1" applyFill="1" applyBorder="1" applyAlignment="1" applyProtection="1">
      <alignment horizontal="center"/>
      <protection locked="0"/>
    </xf>
    <xf numFmtId="0" fontId="0" fillId="0" borderId="1" xfId="0" applyFont="1" applyBorder="1"/>
    <xf numFmtId="9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wrapText="1"/>
    </xf>
    <xf numFmtId="0" fontId="18" fillId="0" borderId="1" xfId="0" applyFont="1" applyBorder="1" applyAlignment="1">
      <alignment vertical="top"/>
    </xf>
    <xf numFmtId="164" fontId="0" fillId="0" borderId="1" xfId="0" applyNumberFormat="1" applyFont="1" applyBorder="1"/>
    <xf numFmtId="9" fontId="0" fillId="0" borderId="1" xfId="0" applyNumberFormat="1" applyFont="1" applyBorder="1"/>
    <xf numFmtId="0" fontId="19" fillId="0" borderId="1" xfId="0" applyFont="1" applyBorder="1" applyAlignment="1">
      <alignment horizontal="center" vertical="center"/>
    </xf>
    <xf numFmtId="10" fontId="18" fillId="3" borderId="1" xfId="0" applyNumberFormat="1" applyFont="1" applyFill="1" applyBorder="1"/>
    <xf numFmtId="9" fontId="12" fillId="0" borderId="1" xfId="1" applyNumberFormat="1" applyFont="1" applyBorder="1" applyAlignment="1">
      <alignment horizontal="center"/>
    </xf>
    <xf numFmtId="164" fontId="0" fillId="0" borderId="1" xfId="0" applyNumberFormat="1" applyFont="1" applyFill="1" applyBorder="1"/>
    <xf numFmtId="10" fontId="0" fillId="0" borderId="1" xfId="0" applyNumberFormat="1" applyFont="1" applyBorder="1"/>
    <xf numFmtId="9" fontId="0" fillId="0" borderId="1" xfId="0" applyNumberFormat="1" applyFont="1" applyBorder="1" applyAlignment="1">
      <alignment horizontal="right"/>
    </xf>
    <xf numFmtId="17" fontId="0" fillId="0" borderId="1" xfId="0" applyNumberFormat="1" applyFont="1" applyBorder="1"/>
    <xf numFmtId="0" fontId="0" fillId="3" borderId="1" xfId="0" applyFont="1" applyFill="1" applyBorder="1"/>
    <xf numFmtId="0" fontId="0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right"/>
    </xf>
    <xf numFmtId="0" fontId="0" fillId="0" borderId="1" xfId="0" applyFont="1" applyBorder="1" applyAlignment="1">
      <alignment horizontal="right" vertical="top"/>
    </xf>
    <xf numFmtId="0" fontId="0" fillId="0" borderId="1" xfId="0" applyFont="1" applyBorder="1" applyAlignment="1">
      <alignment horizontal="right" vertical="top" wrapText="1" indent="1" readingOrder="1"/>
    </xf>
    <xf numFmtId="0" fontId="18" fillId="3" borderId="1" xfId="0" applyFont="1" applyFill="1" applyBorder="1"/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top" wrapText="1"/>
    </xf>
    <xf numFmtId="0" fontId="20" fillId="3" borderId="1" xfId="0" applyFont="1" applyFill="1" applyBorder="1"/>
    <xf numFmtId="164" fontId="0" fillId="0" borderId="1" xfId="0" applyNumberFormat="1" applyFont="1" applyBorder="1" applyAlignment="1">
      <alignment horizontal="center"/>
    </xf>
    <xf numFmtId="0" fontId="21" fillId="0" borderId="1" xfId="0" applyFont="1" applyFill="1" applyBorder="1" applyAlignment="1" applyProtection="1">
      <alignment horizontal="center" vertical="center"/>
      <protection locked="0"/>
    </xf>
    <xf numFmtId="10" fontId="0" fillId="0" borderId="1" xfId="0" applyNumberFormat="1" applyFont="1" applyFill="1" applyBorder="1" applyAlignment="1">
      <alignment horizontal="center"/>
    </xf>
    <xf numFmtId="10" fontId="0" fillId="0" borderId="1" xfId="0" applyNumberFormat="1" applyFont="1" applyBorder="1" applyAlignment="1">
      <alignment horizontal="center"/>
    </xf>
    <xf numFmtId="9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164" fontId="0" fillId="3" borderId="1" xfId="0" applyNumberFormat="1" applyFont="1" applyFill="1" applyBorder="1"/>
    <xf numFmtId="9" fontId="0" fillId="0" borderId="1" xfId="0" applyNumberFormat="1" applyFont="1" applyFill="1" applyBorder="1"/>
    <xf numFmtId="0" fontId="0" fillId="3" borderId="1" xfId="0" applyFont="1" applyFill="1" applyBorder="1" applyAlignment="1">
      <alignment wrapText="1"/>
    </xf>
    <xf numFmtId="49" fontId="0" fillId="0" borderId="1" xfId="0" applyNumberFormat="1" applyFont="1" applyBorder="1" applyAlignment="1">
      <alignment horizontal="right" wrapText="1"/>
    </xf>
    <xf numFmtId="0" fontId="0" fillId="0" borderId="1" xfId="0" applyFont="1" applyBorder="1" applyAlignment="1">
      <alignment horizontal="right" wrapText="1"/>
    </xf>
    <xf numFmtId="9" fontId="18" fillId="3" borderId="1" xfId="0" applyNumberFormat="1" applyFont="1" applyFill="1" applyBorder="1"/>
    <xf numFmtId="10" fontId="0" fillId="0" borderId="1" xfId="0" applyNumberFormat="1" applyFont="1" applyFill="1" applyBorder="1"/>
    <xf numFmtId="0" fontId="0" fillId="0" borderId="1" xfId="0" applyFont="1" applyBorder="1" applyAlignment="1">
      <alignment vertical="top" wrapText="1"/>
    </xf>
    <xf numFmtId="10" fontId="0" fillId="0" borderId="1" xfId="0" applyNumberFormat="1" applyFont="1" applyBorder="1" applyAlignment="1">
      <alignment vertical="top" wrapText="1"/>
    </xf>
    <xf numFmtId="0" fontId="18" fillId="3" borderId="1" xfId="0" applyFont="1" applyFill="1" applyBorder="1" applyAlignment="1">
      <alignment horizontal="center" vertical="top" wrapText="1"/>
    </xf>
    <xf numFmtId="164" fontId="0" fillId="0" borderId="1" xfId="0" applyNumberFormat="1" applyFont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right" vertical="top" wrapText="1"/>
    </xf>
    <xf numFmtId="9" fontId="0" fillId="3" borderId="1" xfId="0" applyNumberFormat="1" applyFont="1" applyFill="1" applyBorder="1"/>
    <xf numFmtId="9" fontId="12" fillId="0" borderId="1" xfId="1" applyFont="1" applyBorder="1" applyAlignment="1">
      <alignment horizontal="center"/>
    </xf>
    <xf numFmtId="0" fontId="0" fillId="0" borderId="0" xfId="0" applyFont="1"/>
    <xf numFmtId="17" fontId="1" fillId="0" borderId="1" xfId="0" applyNumberFormat="1" applyFont="1" applyBorder="1"/>
    <xf numFmtId="10" fontId="19" fillId="0" borderId="1" xfId="0" applyNumberFormat="1" applyFont="1" applyBorder="1" applyAlignment="1">
      <alignment horizontal="center" vertical="center"/>
    </xf>
    <xf numFmtId="9" fontId="19" fillId="0" borderId="1" xfId="0" applyNumberFormat="1" applyFont="1" applyBorder="1" applyAlignment="1">
      <alignment horizontal="center" vertical="center"/>
    </xf>
    <xf numFmtId="0" fontId="18" fillId="0" borderId="1" xfId="0" applyNumberFormat="1" applyFont="1" applyBorder="1" applyAlignment="1">
      <alignment vertical="top"/>
    </xf>
    <xf numFmtId="10" fontId="4" fillId="0" borderId="1" xfId="0" applyNumberFormat="1" applyFont="1" applyBorder="1" applyAlignment="1">
      <alignment horizontal="center" vertical="center" wrapText="1"/>
    </xf>
    <xf numFmtId="0" fontId="0" fillId="0" borderId="0" xfId="0" applyFill="1"/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" fontId="0" fillId="0" borderId="1" xfId="0" applyNumberFormat="1" applyFill="1" applyBorder="1" applyAlignment="1">
      <alignment horizontal="center" vertical="center"/>
    </xf>
    <xf numFmtId="0" fontId="6" fillId="0" borderId="0" xfId="0" applyFont="1" applyAlignment="1">
      <alignment horizontal="right" vertical="center" readingOrder="2"/>
    </xf>
    <xf numFmtId="165" fontId="0" fillId="0" borderId="1" xfId="0" applyNumberFormat="1" applyBorder="1"/>
    <xf numFmtId="0" fontId="0" fillId="0" borderId="1" xfId="0" applyBorder="1" applyAlignment="1">
      <alignment horizontal="right" indent="1"/>
    </xf>
    <xf numFmtId="0" fontId="1" fillId="6" borderId="1" xfId="0" applyFont="1" applyFill="1" applyBorder="1"/>
    <xf numFmtId="0" fontId="0" fillId="5" borderId="1" xfId="0" applyFill="1" applyBorder="1" applyAlignment="1">
      <alignment horizontal="right"/>
    </xf>
    <xf numFmtId="165" fontId="0" fillId="5" borderId="1" xfId="0" applyNumberFormat="1" applyFill="1" applyBorder="1"/>
    <xf numFmtId="0" fontId="6" fillId="0" borderId="3" xfId="0" applyFont="1" applyBorder="1" applyAlignment="1">
      <alignment horizontal="right" vertical="center" readingOrder="2"/>
    </xf>
    <xf numFmtId="0" fontId="6" fillId="0" borderId="4" xfId="0" applyFont="1" applyBorder="1" applyAlignment="1">
      <alignment horizontal="right" vertical="center" readingOrder="2"/>
    </xf>
    <xf numFmtId="0" fontId="6" fillId="0" borderId="5" xfId="0" applyFont="1" applyBorder="1" applyAlignment="1">
      <alignment horizontal="right" vertical="center" readingOrder="2"/>
    </xf>
    <xf numFmtId="0" fontId="7" fillId="0" borderId="1" xfId="0" applyFont="1" applyBorder="1" applyAlignment="1">
      <alignment horizontal="right" vertical="center" wrapText="1" readingOrder="2"/>
    </xf>
    <xf numFmtId="0" fontId="23" fillId="0" borderId="0" xfId="0" applyFont="1" applyAlignment="1">
      <alignment horizontal="right" vertical="center" readingOrder="2"/>
    </xf>
    <xf numFmtId="9" fontId="24" fillId="0" borderId="1" xfId="0" applyNumberFormat="1" applyFont="1" applyBorder="1" applyAlignment="1">
      <alignment horizontal="center" vertical="center" readingOrder="2"/>
    </xf>
    <xf numFmtId="0" fontId="7" fillId="0" borderId="1" xfId="0" applyFont="1" applyBorder="1" applyAlignment="1">
      <alignment vertical="center" wrapText="1" readingOrder="2"/>
    </xf>
    <xf numFmtId="0" fontId="0" fillId="3" borderId="1" xfId="0" applyFont="1" applyFill="1" applyBorder="1" applyAlignment="1">
      <alignment horizontal="center" vertical="center"/>
    </xf>
    <xf numFmtId="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top"/>
    </xf>
    <xf numFmtId="0" fontId="8" fillId="0" borderId="1" xfId="0" applyFont="1" applyBorder="1" applyAlignment="1">
      <alignment horizontal="right" vertical="top" wrapText="1"/>
    </xf>
    <xf numFmtId="0" fontId="0" fillId="0" borderId="1" xfId="0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wrapText="1"/>
    </xf>
    <xf numFmtId="0" fontId="18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readingOrder="1"/>
    </xf>
    <xf numFmtId="0" fontId="13" fillId="0" borderId="12" xfId="0" applyFont="1" applyBorder="1" applyAlignment="1">
      <alignment horizontal="center" vertical="center" readingOrder="1"/>
    </xf>
    <xf numFmtId="0" fontId="13" fillId="0" borderId="2" xfId="0" applyFont="1" applyBorder="1" applyAlignment="1">
      <alignment horizontal="center" vertical="center" readingOrder="1"/>
    </xf>
    <xf numFmtId="0" fontId="6" fillId="0" borderId="13" xfId="0" applyFont="1" applyBorder="1" applyAlignment="1">
      <alignment horizontal="center" vertical="center" readingOrder="1"/>
    </xf>
    <xf numFmtId="0" fontId="6" fillId="0" borderId="12" xfId="0" applyFont="1" applyBorder="1" applyAlignment="1">
      <alignment horizontal="center" vertical="center" readingOrder="1"/>
    </xf>
    <xf numFmtId="0" fontId="6" fillId="0" borderId="11" xfId="0" applyFont="1" applyBorder="1" applyAlignment="1">
      <alignment horizontal="center" vertical="center" readingOrder="1"/>
    </xf>
    <xf numFmtId="0" fontId="6" fillId="0" borderId="14" xfId="0" applyFont="1" applyBorder="1" applyAlignment="1">
      <alignment horizontal="center" vertical="center" readingOrder="1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542925</xdr:colOff>
      <xdr:row>89</xdr:row>
      <xdr:rowOff>104775</xdr:rowOff>
    </xdr:from>
    <xdr:to>
      <xdr:col>6</xdr:col>
      <xdr:colOff>342901</xdr:colOff>
      <xdr:row>91</xdr:row>
      <xdr:rowOff>161925</xdr:rowOff>
    </xdr:to>
    <xdr:sp macro="" textlink="">
      <xdr:nvSpPr>
        <xdr:cNvPr id="2" name="חץ שמאלה 1"/>
        <xdr:cNvSpPr/>
      </xdr:nvSpPr>
      <xdr:spPr>
        <a:xfrm>
          <a:off x="11233661174" y="18002250"/>
          <a:ext cx="2838451" cy="4286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V138"/>
  <sheetViews>
    <sheetView rightToLeft="1" tabSelected="1" topLeftCell="A16" zoomScale="80" zoomScaleNormal="80" workbookViewId="0">
      <selection activeCell="I22" sqref="I22:I24"/>
    </sheetView>
  </sheetViews>
  <sheetFormatPr defaultRowHeight="14.25" x14ac:dyDescent="0.2"/>
  <cols>
    <col min="1" max="1" width="31.625" customWidth="1"/>
    <col min="2" max="2" width="10.5" customWidth="1"/>
    <col min="3" max="3" width="18.625" bestFit="1" customWidth="1"/>
    <col min="4" max="5" width="14" customWidth="1"/>
    <col min="6" max="6" width="17.25" customWidth="1"/>
    <col min="7" max="7" width="21.125" customWidth="1"/>
    <col min="8" max="8" width="50.5" bestFit="1" customWidth="1"/>
    <col min="9" max="9" width="10" customWidth="1"/>
    <col min="10" max="10" width="12" customWidth="1"/>
    <col min="11" max="11" width="13.25" customWidth="1"/>
    <col min="12" max="12" width="12.125" bestFit="1" customWidth="1"/>
    <col min="13" max="13" width="14.875" customWidth="1"/>
    <col min="14" max="14" width="14.625" customWidth="1"/>
  </cols>
  <sheetData>
    <row r="3" spans="1:16" ht="45" x14ac:dyDescent="0.25">
      <c r="A3" s="50"/>
      <c r="B3" s="51" t="s">
        <v>8</v>
      </c>
      <c r="C3" s="29" t="s">
        <v>79</v>
      </c>
      <c r="D3" s="29" t="s">
        <v>2</v>
      </c>
      <c r="E3" s="29" t="s">
        <v>3</v>
      </c>
      <c r="F3" s="29" t="s">
        <v>4</v>
      </c>
      <c r="G3" s="29" t="s">
        <v>0</v>
      </c>
      <c r="H3" s="29" t="s">
        <v>1</v>
      </c>
      <c r="I3" s="60" t="s">
        <v>5</v>
      </c>
      <c r="J3" s="29" t="s">
        <v>183</v>
      </c>
      <c r="K3" s="29" t="s">
        <v>6</v>
      </c>
      <c r="L3" s="29" t="s">
        <v>7</v>
      </c>
      <c r="M3" s="29" t="s">
        <v>9</v>
      </c>
      <c r="N3" s="2"/>
      <c r="O3" s="2"/>
      <c r="P3" s="2"/>
    </row>
    <row r="4" spans="1:16" ht="15" x14ac:dyDescent="0.25">
      <c r="A4" s="51"/>
      <c r="B4" s="50"/>
      <c r="C4" s="70"/>
      <c r="D4" s="71"/>
      <c r="E4" s="70"/>
      <c r="F4" s="72"/>
      <c r="G4" s="73"/>
      <c r="H4" s="11"/>
      <c r="I4" s="74"/>
      <c r="J4" s="27"/>
      <c r="K4" s="70"/>
      <c r="L4" s="70"/>
      <c r="M4" s="144" t="s">
        <v>231</v>
      </c>
    </row>
    <row r="5" spans="1:16" ht="15" x14ac:dyDescent="0.25">
      <c r="A5" s="51" t="s">
        <v>10</v>
      </c>
      <c r="B5" s="50">
        <v>2016</v>
      </c>
      <c r="C5" s="75">
        <v>0.14199999999999999</v>
      </c>
      <c r="D5" s="71">
        <v>0.1</v>
      </c>
      <c r="E5" s="76">
        <v>0.4</v>
      </c>
      <c r="F5" s="72"/>
      <c r="G5" s="73"/>
      <c r="H5" s="26">
        <v>1595</v>
      </c>
      <c r="I5" s="118">
        <v>0.19400000000000001</v>
      </c>
      <c r="J5" s="30">
        <v>0.1447</v>
      </c>
      <c r="K5" s="78">
        <f>286/3841</f>
        <v>7.4459776099973965E-2</v>
      </c>
      <c r="L5" s="79">
        <v>0.125</v>
      </c>
      <c r="M5" s="144"/>
    </row>
    <row r="6" spans="1:16" ht="15" x14ac:dyDescent="0.25">
      <c r="A6" s="51"/>
      <c r="B6" s="50">
        <v>2017</v>
      </c>
      <c r="C6" s="80">
        <v>0.314</v>
      </c>
      <c r="D6" s="71">
        <v>0.1</v>
      </c>
      <c r="E6" s="81">
        <v>0.19600000000000001</v>
      </c>
      <c r="F6" s="72"/>
      <c r="G6" s="73"/>
      <c r="H6" s="26">
        <v>1608</v>
      </c>
      <c r="I6" s="118">
        <v>0.19370000000000001</v>
      </c>
      <c r="J6" s="31">
        <v>0.15790000000000001</v>
      </c>
      <c r="K6" s="78">
        <f>163/3887</f>
        <v>4.1934653974787753E-2</v>
      </c>
      <c r="L6" s="79">
        <v>0.13</v>
      </c>
      <c r="M6" s="144"/>
    </row>
    <row r="7" spans="1:16" ht="15" x14ac:dyDescent="0.25">
      <c r="A7" s="51"/>
      <c r="B7" s="50">
        <v>2018</v>
      </c>
      <c r="C7" s="17">
        <v>0.28899999999999998</v>
      </c>
      <c r="D7" s="71">
        <v>0.12</v>
      </c>
      <c r="E7" s="76">
        <v>0.21</v>
      </c>
      <c r="F7" s="82">
        <v>0.28999999999999998</v>
      </c>
      <c r="G7" s="73"/>
      <c r="H7" s="32">
        <v>1617</v>
      </c>
      <c r="I7" s="118">
        <v>0.39800000000000002</v>
      </c>
      <c r="J7" s="30">
        <v>0.1492</v>
      </c>
      <c r="K7" s="78">
        <f>250/3874</f>
        <v>6.4532782653588028E-2</v>
      </c>
      <c r="L7" s="79">
        <v>0.15479999999999999</v>
      </c>
      <c r="M7" s="144"/>
    </row>
    <row r="8" spans="1:16" ht="15" x14ac:dyDescent="0.25">
      <c r="A8" s="51"/>
      <c r="B8" s="50"/>
      <c r="C8" s="70"/>
      <c r="D8" s="71"/>
      <c r="E8" s="83"/>
      <c r="F8" s="70"/>
      <c r="G8" s="73"/>
      <c r="H8" s="11"/>
      <c r="I8" s="120"/>
      <c r="J8" s="70"/>
      <c r="K8" s="84"/>
      <c r="L8" s="70"/>
      <c r="M8" s="144"/>
    </row>
    <row r="9" spans="1:16" ht="15" x14ac:dyDescent="0.25">
      <c r="A9" s="51"/>
      <c r="B9" s="50"/>
      <c r="C9" s="70"/>
      <c r="D9" s="71"/>
      <c r="E9" s="70"/>
      <c r="F9" s="72"/>
      <c r="G9" s="73"/>
      <c r="H9" s="11"/>
      <c r="I9" s="120"/>
      <c r="J9" s="70"/>
      <c r="K9" s="84"/>
      <c r="L9" s="72"/>
      <c r="M9" s="144"/>
    </row>
    <row r="10" spans="1:16" ht="30" x14ac:dyDescent="0.25">
      <c r="A10" s="51" t="s">
        <v>11</v>
      </c>
      <c r="B10" s="50">
        <v>2016</v>
      </c>
      <c r="C10" s="70" t="s">
        <v>37</v>
      </c>
      <c r="D10" s="71">
        <v>0.32</v>
      </c>
      <c r="E10" s="76">
        <v>0.19</v>
      </c>
      <c r="F10" s="72"/>
      <c r="G10" s="73">
        <v>779</v>
      </c>
      <c r="H10" s="32">
        <v>278</v>
      </c>
      <c r="I10" s="118">
        <v>2.9000000000000001E-2</v>
      </c>
      <c r="J10" s="81">
        <v>8.48E-2</v>
      </c>
      <c r="K10" s="78">
        <f>2/3600</f>
        <v>5.5555555555555556E-4</v>
      </c>
      <c r="L10" s="79">
        <v>5.2600000000000001E-2</v>
      </c>
      <c r="M10" s="144"/>
    </row>
    <row r="11" spans="1:16" ht="15" x14ac:dyDescent="0.25">
      <c r="A11" s="51"/>
      <c r="B11" s="50">
        <v>2017</v>
      </c>
      <c r="C11" s="70" t="s">
        <v>37</v>
      </c>
      <c r="D11" s="71">
        <v>0.34</v>
      </c>
      <c r="E11" s="81">
        <v>0.19600000000000001</v>
      </c>
      <c r="F11" s="72"/>
      <c r="G11" s="73">
        <v>834</v>
      </c>
      <c r="H11" s="26">
        <v>256</v>
      </c>
      <c r="I11" s="118">
        <v>2.3400000000000001E-2</v>
      </c>
      <c r="J11" s="81">
        <v>9.3899999999999997E-2</v>
      </c>
      <c r="K11" s="78">
        <f>12/3954</f>
        <v>3.0349013657056147E-3</v>
      </c>
      <c r="L11" s="71">
        <v>0.05</v>
      </c>
      <c r="M11" s="144"/>
    </row>
    <row r="12" spans="1:16" ht="15" x14ac:dyDescent="0.25">
      <c r="A12" s="51"/>
      <c r="B12" s="50">
        <v>2018</v>
      </c>
      <c r="C12" s="70" t="s">
        <v>37</v>
      </c>
      <c r="D12" s="71">
        <v>0.31</v>
      </c>
      <c r="E12" s="76">
        <v>0.21</v>
      </c>
      <c r="F12" s="82">
        <v>0.55000000000000004</v>
      </c>
      <c r="G12" s="73">
        <v>794</v>
      </c>
      <c r="H12" s="32">
        <v>144</v>
      </c>
      <c r="I12" s="118">
        <v>8.1500000000000003E-2</v>
      </c>
      <c r="J12" s="81">
        <v>9.11E-2</v>
      </c>
      <c r="K12" s="78">
        <f>2/3300</f>
        <v>6.0606060606060606E-4</v>
      </c>
      <c r="L12" s="71">
        <v>5.8700000000000002E-2</v>
      </c>
      <c r="M12" s="144"/>
    </row>
    <row r="13" spans="1:16" ht="15" x14ac:dyDescent="0.25">
      <c r="A13" s="51"/>
      <c r="B13" s="50"/>
      <c r="C13" s="70"/>
      <c r="D13" s="71"/>
      <c r="E13" s="70"/>
      <c r="F13" s="70"/>
      <c r="G13" s="73"/>
      <c r="H13" s="11"/>
      <c r="I13" s="120"/>
      <c r="J13" s="70"/>
      <c r="K13" s="84"/>
      <c r="L13" s="72"/>
      <c r="M13" s="144"/>
    </row>
    <row r="14" spans="1:16" ht="15" x14ac:dyDescent="0.25">
      <c r="A14" s="51"/>
      <c r="B14" s="50"/>
      <c r="C14" s="70"/>
      <c r="D14" s="71"/>
      <c r="E14" s="70"/>
      <c r="F14" s="70"/>
      <c r="G14" s="73"/>
      <c r="H14" s="11"/>
      <c r="I14" s="120"/>
      <c r="J14" s="70"/>
      <c r="K14" s="84"/>
      <c r="L14" s="72"/>
      <c r="M14" s="144"/>
    </row>
    <row r="15" spans="1:16" ht="15" x14ac:dyDescent="0.25">
      <c r="A15" s="51"/>
      <c r="B15" s="50"/>
      <c r="C15" s="70"/>
      <c r="D15" s="85"/>
      <c r="E15" s="70"/>
      <c r="F15" s="70"/>
      <c r="G15" s="73"/>
      <c r="H15" s="11"/>
      <c r="I15" s="120"/>
      <c r="J15" s="70"/>
      <c r="K15" s="84"/>
      <c r="L15" s="72"/>
      <c r="M15" s="144"/>
    </row>
    <row r="16" spans="1:16" ht="26.25" customHeight="1" x14ac:dyDescent="0.25">
      <c r="A16" s="51"/>
      <c r="B16" s="50"/>
      <c r="C16" s="70"/>
      <c r="D16" s="86"/>
      <c r="E16" s="70"/>
      <c r="F16" s="87"/>
      <c r="G16" s="73"/>
      <c r="H16" s="11"/>
      <c r="I16" s="120"/>
      <c r="J16" s="70"/>
      <c r="K16" s="84"/>
      <c r="L16" s="72"/>
      <c r="M16" s="144"/>
    </row>
    <row r="17" spans="1:13" ht="30.75" customHeight="1" x14ac:dyDescent="0.25">
      <c r="A17" s="51" t="s">
        <v>12</v>
      </c>
      <c r="B17" s="50">
        <v>2016</v>
      </c>
      <c r="C17" s="76">
        <v>0.55000000000000004</v>
      </c>
      <c r="D17" s="71">
        <v>0.57999999999999996</v>
      </c>
      <c r="E17" s="81">
        <v>0.51700000000000002</v>
      </c>
      <c r="F17" s="76">
        <v>0.62</v>
      </c>
      <c r="G17" s="73">
        <v>1103</v>
      </c>
      <c r="H17" s="33">
        <v>0.48060000000000003</v>
      </c>
      <c r="I17" s="118">
        <v>0.53449999999999998</v>
      </c>
      <c r="J17" s="81">
        <v>0.65649999999999997</v>
      </c>
      <c r="K17" s="78">
        <f>71/3871</f>
        <v>1.834151382071816E-2</v>
      </c>
      <c r="L17" s="71">
        <v>0.56479999999999997</v>
      </c>
      <c r="M17" s="144"/>
    </row>
    <row r="18" spans="1:13" ht="28.5" customHeight="1" x14ac:dyDescent="0.25">
      <c r="A18" s="51"/>
      <c r="B18" s="50">
        <v>2017</v>
      </c>
      <c r="C18" s="75">
        <v>0.42699999999999999</v>
      </c>
      <c r="D18" s="71">
        <v>0.61</v>
      </c>
      <c r="E18" s="81">
        <v>0.80700000000000005</v>
      </c>
      <c r="F18" s="76">
        <v>0.64</v>
      </c>
      <c r="G18" s="73">
        <v>1192</v>
      </c>
      <c r="H18" s="34">
        <v>0.4849</v>
      </c>
      <c r="I18" s="118">
        <v>0.54500000000000004</v>
      </c>
      <c r="J18" s="81">
        <v>0.67310000000000003</v>
      </c>
      <c r="K18" s="78">
        <f>81/3887</f>
        <v>2.0838693079495756E-2</v>
      </c>
      <c r="L18" s="71">
        <v>0.57299999999999995</v>
      </c>
      <c r="M18" s="144"/>
    </row>
    <row r="19" spans="1:13" ht="15" x14ac:dyDescent="0.25">
      <c r="A19" s="51"/>
      <c r="B19" s="50">
        <v>2018</v>
      </c>
      <c r="C19" s="75">
        <v>0.45500000000000002</v>
      </c>
      <c r="D19" s="71">
        <v>0.61</v>
      </c>
      <c r="E19" s="76">
        <v>0.69</v>
      </c>
      <c r="F19" s="76">
        <v>0.77</v>
      </c>
      <c r="G19" s="73">
        <v>1190</v>
      </c>
      <c r="H19" s="33">
        <v>0.49959999999999999</v>
      </c>
      <c r="I19" s="118">
        <v>0.57399999999999995</v>
      </c>
      <c r="J19" s="81">
        <v>0.65920000000000001</v>
      </c>
      <c r="K19" s="78">
        <f>69/3874</f>
        <v>1.7811048012390293E-2</v>
      </c>
      <c r="L19" s="71">
        <v>0.56879999999999997</v>
      </c>
      <c r="M19" s="144"/>
    </row>
    <row r="20" spans="1:13" ht="15" x14ac:dyDescent="0.25">
      <c r="A20" s="51"/>
      <c r="B20" s="117"/>
      <c r="C20" s="70"/>
      <c r="D20" s="72"/>
      <c r="E20" s="83"/>
      <c r="F20" s="70"/>
      <c r="G20" s="73"/>
      <c r="H20" s="11"/>
      <c r="I20" s="74"/>
      <c r="J20" s="70"/>
      <c r="K20" s="84"/>
      <c r="L20" s="72"/>
      <c r="M20" s="144"/>
    </row>
    <row r="21" spans="1:13" ht="15" x14ac:dyDescent="0.25">
      <c r="A21" s="51"/>
      <c r="B21" s="50"/>
      <c r="C21" s="70"/>
      <c r="D21" s="72"/>
      <c r="E21" s="70"/>
      <c r="F21" s="88"/>
      <c r="G21" s="73"/>
      <c r="H21" s="11"/>
      <c r="I21" s="74"/>
      <c r="J21" s="70"/>
      <c r="K21" s="84"/>
      <c r="L21" s="72"/>
      <c r="M21" s="144"/>
    </row>
    <row r="22" spans="1:13" ht="75" x14ac:dyDescent="0.25">
      <c r="A22" s="51" t="s">
        <v>13</v>
      </c>
      <c r="B22" s="50">
        <v>2016</v>
      </c>
      <c r="C22" s="146" t="s">
        <v>80</v>
      </c>
      <c r="D22" s="86" t="s">
        <v>43</v>
      </c>
      <c r="E22" s="146" t="s">
        <v>33</v>
      </c>
      <c r="F22" s="146" t="s">
        <v>33</v>
      </c>
      <c r="G22" s="89" t="s">
        <v>34</v>
      </c>
      <c r="H22" s="12" t="s">
        <v>57</v>
      </c>
      <c r="I22" s="143" t="s">
        <v>54</v>
      </c>
      <c r="J22" s="146" t="s">
        <v>54</v>
      </c>
      <c r="K22" s="90">
        <v>31</v>
      </c>
      <c r="L22" s="91" t="s">
        <v>85</v>
      </c>
      <c r="M22" s="144"/>
    </row>
    <row r="23" spans="1:13" ht="75" x14ac:dyDescent="0.25">
      <c r="A23" s="51"/>
      <c r="B23" s="50">
        <v>2017</v>
      </c>
      <c r="C23" s="146"/>
      <c r="D23" s="86" t="s">
        <v>44</v>
      </c>
      <c r="E23" s="146"/>
      <c r="F23" s="146"/>
      <c r="G23" s="92" t="s">
        <v>35</v>
      </c>
      <c r="H23" s="12" t="s">
        <v>58</v>
      </c>
      <c r="I23" s="143"/>
      <c r="J23" s="146"/>
      <c r="K23" s="93">
        <v>32</v>
      </c>
      <c r="L23" s="91" t="s">
        <v>85</v>
      </c>
      <c r="M23" s="144"/>
    </row>
    <row r="24" spans="1:13" ht="85.5" x14ac:dyDescent="0.25">
      <c r="A24" s="51"/>
      <c r="B24" s="50">
        <v>2018</v>
      </c>
      <c r="C24" s="146"/>
      <c r="D24" s="86" t="s">
        <v>45</v>
      </c>
      <c r="E24" s="146"/>
      <c r="F24" s="146"/>
      <c r="G24" s="92" t="s">
        <v>36</v>
      </c>
      <c r="H24" s="12" t="s">
        <v>59</v>
      </c>
      <c r="I24" s="143"/>
      <c r="J24" s="146"/>
      <c r="K24" s="93">
        <v>31</v>
      </c>
      <c r="L24" s="91" t="s">
        <v>86</v>
      </c>
      <c r="M24" s="144"/>
    </row>
    <row r="25" spans="1:13" ht="15" x14ac:dyDescent="0.25">
      <c r="A25" s="51"/>
      <c r="B25" s="50"/>
      <c r="C25" s="70"/>
      <c r="D25" s="94"/>
      <c r="E25" s="70"/>
      <c r="F25" s="70"/>
      <c r="G25" s="73"/>
      <c r="H25" s="11"/>
      <c r="I25" s="95"/>
      <c r="J25" s="70"/>
      <c r="K25" s="84"/>
      <c r="L25" s="72"/>
      <c r="M25" s="144"/>
    </row>
    <row r="26" spans="1:13" ht="15" x14ac:dyDescent="0.25">
      <c r="A26" s="51"/>
      <c r="B26" s="50"/>
      <c r="C26" s="70"/>
      <c r="D26" s="94"/>
      <c r="E26" s="70"/>
      <c r="F26" s="70"/>
      <c r="G26" s="73"/>
      <c r="H26" s="11"/>
      <c r="I26" s="74"/>
      <c r="J26" s="70"/>
      <c r="K26" s="84"/>
      <c r="L26" s="72"/>
      <c r="M26" s="144"/>
    </row>
    <row r="27" spans="1:13" ht="15" x14ac:dyDescent="0.25">
      <c r="A27" s="51" t="s">
        <v>14</v>
      </c>
      <c r="B27" s="50">
        <v>2016</v>
      </c>
      <c r="C27" s="70" t="s">
        <v>37</v>
      </c>
      <c r="D27" s="72"/>
      <c r="E27" s="70"/>
      <c r="F27" s="70"/>
      <c r="G27" s="73">
        <v>253</v>
      </c>
      <c r="H27" s="11" t="s">
        <v>60</v>
      </c>
      <c r="I27" s="74" t="s">
        <v>202</v>
      </c>
      <c r="J27" s="70" t="s">
        <v>55</v>
      </c>
      <c r="K27" s="78">
        <f>55/3841</f>
        <v>1.4319187711533454E-2</v>
      </c>
      <c r="L27" s="96">
        <v>0.53600000000000003</v>
      </c>
      <c r="M27" s="144"/>
    </row>
    <row r="28" spans="1:13" ht="15" x14ac:dyDescent="0.25">
      <c r="A28" s="51"/>
      <c r="B28" s="50">
        <v>2017</v>
      </c>
      <c r="C28" s="70" t="s">
        <v>37</v>
      </c>
      <c r="D28" s="97"/>
      <c r="E28" s="70"/>
      <c r="F28" s="70"/>
      <c r="G28" s="73">
        <v>294</v>
      </c>
      <c r="H28" s="11" t="s">
        <v>60</v>
      </c>
      <c r="I28" s="74" t="s">
        <v>202</v>
      </c>
      <c r="J28" s="70" t="s">
        <v>55</v>
      </c>
      <c r="K28" s="78">
        <f>41/3887</f>
        <v>1.0547980447646E-2</v>
      </c>
      <c r="L28" s="98">
        <v>0.54</v>
      </c>
      <c r="M28" s="144"/>
    </row>
    <row r="29" spans="1:13" ht="15" x14ac:dyDescent="0.25">
      <c r="A29" s="51"/>
      <c r="B29" s="50">
        <v>2018</v>
      </c>
      <c r="C29" s="70" t="s">
        <v>37</v>
      </c>
      <c r="D29" s="97"/>
      <c r="E29" s="70"/>
      <c r="F29" s="99"/>
      <c r="G29" s="73">
        <v>307</v>
      </c>
      <c r="H29" s="11" t="s">
        <v>60</v>
      </c>
      <c r="I29" s="74" t="s">
        <v>202</v>
      </c>
      <c r="J29" s="70" t="s">
        <v>55</v>
      </c>
      <c r="K29" s="78">
        <f>43/3874</f>
        <v>1.109963861641714E-2</v>
      </c>
      <c r="L29" s="96">
        <v>0.55600000000000005</v>
      </c>
      <c r="M29" s="144"/>
    </row>
    <row r="30" spans="1:13" ht="15" x14ac:dyDescent="0.25">
      <c r="A30" s="51"/>
      <c r="B30" s="50"/>
      <c r="C30" s="70"/>
      <c r="D30" s="97"/>
      <c r="E30" s="83"/>
      <c r="F30" s="70"/>
      <c r="G30" s="73"/>
      <c r="H30" s="11"/>
      <c r="I30" s="74"/>
      <c r="J30" s="70"/>
      <c r="K30" s="84"/>
      <c r="L30" s="100"/>
      <c r="M30" s="144"/>
    </row>
    <row r="31" spans="1:13" ht="15" x14ac:dyDescent="0.25">
      <c r="A31" s="51"/>
      <c r="B31" s="50"/>
      <c r="C31" s="70"/>
      <c r="D31" s="72"/>
      <c r="E31" s="70"/>
      <c r="F31" s="70"/>
      <c r="G31" s="73"/>
      <c r="H31" s="11"/>
      <c r="I31" s="74"/>
      <c r="J31" s="70"/>
      <c r="K31" s="84"/>
      <c r="L31" s="72"/>
      <c r="M31" s="144"/>
    </row>
    <row r="32" spans="1:13" ht="45" x14ac:dyDescent="0.25">
      <c r="A32" s="51" t="s">
        <v>15</v>
      </c>
      <c r="B32" s="50">
        <v>2016</v>
      </c>
      <c r="C32" s="75">
        <v>0.34799999999999998</v>
      </c>
      <c r="D32" s="94">
        <v>0.38300000000000001</v>
      </c>
      <c r="E32" s="76">
        <v>0.24</v>
      </c>
      <c r="F32" s="70"/>
      <c r="G32" s="73" t="s">
        <v>37</v>
      </c>
      <c r="H32" s="12" t="s">
        <v>61</v>
      </c>
      <c r="I32" s="118">
        <v>0.29399999999999998</v>
      </c>
      <c r="J32" s="81">
        <v>0.42249999999999999</v>
      </c>
      <c r="K32" s="84"/>
      <c r="L32" s="71">
        <v>0.32250000000000001</v>
      </c>
      <c r="M32" s="144"/>
    </row>
    <row r="33" spans="1:14" ht="45" x14ac:dyDescent="0.25">
      <c r="A33" s="51"/>
      <c r="B33" s="50">
        <v>2017</v>
      </c>
      <c r="C33" s="20">
        <v>0.33800000000000002</v>
      </c>
      <c r="D33" s="94">
        <v>0.34899999999999998</v>
      </c>
      <c r="E33" s="81">
        <v>0.29699999999999999</v>
      </c>
      <c r="F33" s="70"/>
      <c r="G33" s="73" t="s">
        <v>37</v>
      </c>
      <c r="H33" s="12" t="s">
        <v>62</v>
      </c>
      <c r="I33" s="118">
        <v>0.32100000000000001</v>
      </c>
      <c r="J33" s="81">
        <v>0.3967</v>
      </c>
      <c r="K33" s="84"/>
      <c r="L33" s="71">
        <v>0.3034</v>
      </c>
      <c r="M33" s="144"/>
    </row>
    <row r="34" spans="1:14" ht="45" x14ac:dyDescent="0.25">
      <c r="A34" s="51"/>
      <c r="B34" s="50">
        <v>2018</v>
      </c>
      <c r="C34" s="101">
        <v>0.32300000000000001</v>
      </c>
      <c r="D34" s="94">
        <v>0.35699999999999998</v>
      </c>
      <c r="E34" s="81">
        <v>0.27800000000000002</v>
      </c>
      <c r="F34" s="102">
        <v>0.33</v>
      </c>
      <c r="G34" s="73" t="s">
        <v>37</v>
      </c>
      <c r="H34" s="12" t="s">
        <v>63</v>
      </c>
      <c r="I34" s="118">
        <v>0.29699999999999999</v>
      </c>
      <c r="J34" s="81">
        <v>0.40150000000000002</v>
      </c>
      <c r="K34" s="84"/>
      <c r="L34" s="71">
        <v>0.29909999999999998</v>
      </c>
      <c r="M34" s="144"/>
    </row>
    <row r="35" spans="1:14" ht="15" x14ac:dyDescent="0.25">
      <c r="A35" s="51"/>
      <c r="B35" s="50"/>
      <c r="C35" s="70"/>
      <c r="D35" s="72"/>
      <c r="E35" s="83"/>
      <c r="F35" s="70"/>
      <c r="G35" s="73"/>
      <c r="H35" s="11"/>
      <c r="I35" s="74"/>
      <c r="J35" s="70"/>
      <c r="K35" s="84"/>
      <c r="L35" s="72"/>
      <c r="M35" s="144"/>
    </row>
    <row r="36" spans="1:14" ht="15" x14ac:dyDescent="0.25">
      <c r="A36" s="51"/>
      <c r="B36" s="50"/>
      <c r="C36" s="70"/>
      <c r="D36" s="72"/>
      <c r="E36" s="70"/>
      <c r="F36" s="99"/>
      <c r="G36" s="103"/>
      <c r="H36" s="11"/>
      <c r="I36" s="74"/>
      <c r="J36" s="70"/>
      <c r="K36" s="84"/>
      <c r="L36" s="72"/>
      <c r="M36" s="144"/>
    </row>
    <row r="37" spans="1:14" ht="45" x14ac:dyDescent="0.25">
      <c r="A37" s="51" t="s">
        <v>16</v>
      </c>
      <c r="B37" s="50">
        <v>2016</v>
      </c>
      <c r="C37" s="75">
        <v>0.112</v>
      </c>
      <c r="D37" s="97">
        <v>3.0000000000000001E-3</v>
      </c>
      <c r="E37" s="76">
        <v>0.15</v>
      </c>
      <c r="F37" s="99"/>
      <c r="G37" s="103">
        <v>1377</v>
      </c>
      <c r="H37" s="13" t="s">
        <v>64</v>
      </c>
      <c r="I37" s="118">
        <v>0.14499999999999999</v>
      </c>
      <c r="J37" s="81">
        <v>0.12989999999999999</v>
      </c>
      <c r="K37" s="78">
        <v>0.13900000000000001</v>
      </c>
      <c r="L37" s="71">
        <v>0.1222</v>
      </c>
      <c r="M37" s="144"/>
    </row>
    <row r="38" spans="1:14" ht="45" x14ac:dyDescent="0.25">
      <c r="A38" s="51"/>
      <c r="B38" s="50">
        <v>2017</v>
      </c>
      <c r="C38" s="75">
        <v>0.11</v>
      </c>
      <c r="D38" s="97">
        <v>4.0000000000000001E-3</v>
      </c>
      <c r="E38" s="81">
        <v>0.109</v>
      </c>
      <c r="F38" s="99"/>
      <c r="G38" s="103">
        <v>1457</v>
      </c>
      <c r="H38" s="14" t="s">
        <v>65</v>
      </c>
      <c r="I38" s="118">
        <v>0.14599999999999999</v>
      </c>
      <c r="J38" s="81">
        <v>0.129</v>
      </c>
      <c r="K38" s="78">
        <v>0.126</v>
      </c>
      <c r="L38" s="71">
        <v>0.1135</v>
      </c>
      <c r="M38" s="144"/>
    </row>
    <row r="39" spans="1:14" ht="45" x14ac:dyDescent="0.25">
      <c r="A39" s="51"/>
      <c r="B39" s="50">
        <v>2018</v>
      </c>
      <c r="C39" s="75">
        <v>0.10199999999999999</v>
      </c>
      <c r="D39" s="97">
        <v>3.0000000000000001E-3</v>
      </c>
      <c r="E39" s="81">
        <v>0.11899999999999999</v>
      </c>
      <c r="F39" s="99"/>
      <c r="G39" s="103">
        <v>1287</v>
      </c>
      <c r="H39" s="14" t="s">
        <v>66</v>
      </c>
      <c r="I39" s="118">
        <v>0.113</v>
      </c>
      <c r="J39" s="81">
        <v>0.1173</v>
      </c>
      <c r="K39" s="78">
        <v>0.14799999999999999</v>
      </c>
      <c r="L39" s="71">
        <v>0.10440000000000001</v>
      </c>
      <c r="M39" s="144"/>
    </row>
    <row r="40" spans="1:14" ht="15.75" x14ac:dyDescent="0.25">
      <c r="A40" s="51"/>
      <c r="B40" s="50"/>
      <c r="C40" s="70"/>
      <c r="D40" s="9"/>
      <c r="E40" s="70"/>
      <c r="F40" s="70"/>
      <c r="G40" s="73"/>
      <c r="H40" s="11"/>
      <c r="I40" s="74"/>
      <c r="J40" s="70"/>
      <c r="K40" s="84"/>
      <c r="L40" s="72"/>
      <c r="M40" s="144"/>
    </row>
    <row r="41" spans="1:14" ht="62.25" customHeight="1" x14ac:dyDescent="0.25">
      <c r="A41" s="51"/>
      <c r="B41" s="50"/>
      <c r="C41" s="70"/>
      <c r="D41" s="71"/>
      <c r="E41" s="70"/>
      <c r="F41" s="70"/>
      <c r="G41" s="73"/>
      <c r="H41" s="11"/>
      <c r="I41" s="74"/>
      <c r="J41" s="70"/>
      <c r="K41" s="84"/>
      <c r="L41" s="70"/>
      <c r="M41" s="144"/>
      <c r="N41" s="3"/>
    </row>
    <row r="42" spans="1:14" ht="30" x14ac:dyDescent="0.25">
      <c r="A42" s="51" t="s">
        <v>17</v>
      </c>
      <c r="B42" s="50">
        <v>2016</v>
      </c>
      <c r="C42" s="76">
        <v>7.0000000000000007E-2</v>
      </c>
      <c r="D42" s="71">
        <v>0.1</v>
      </c>
      <c r="E42" s="70"/>
      <c r="F42" s="81">
        <v>5.5E-2</v>
      </c>
      <c r="G42" s="104" t="s">
        <v>209</v>
      </c>
      <c r="H42" s="11" t="s">
        <v>67</v>
      </c>
      <c r="I42" s="118">
        <v>4.3999999999999997E-2</v>
      </c>
      <c r="J42" s="81">
        <v>6.9599999999999995E-2</v>
      </c>
      <c r="K42" s="78">
        <f>635/3871</f>
        <v>0.16404029966416947</v>
      </c>
      <c r="L42" s="71">
        <v>7.7700000000000005E-2</v>
      </c>
      <c r="M42" s="144"/>
      <c r="N42" s="3"/>
    </row>
    <row r="43" spans="1:14" ht="15" x14ac:dyDescent="0.25">
      <c r="A43" s="51"/>
      <c r="B43" s="50">
        <v>2017</v>
      </c>
      <c r="C43" s="75">
        <v>6.6000000000000003E-2</v>
      </c>
      <c r="D43" s="71">
        <v>7.0000000000000007E-2</v>
      </c>
      <c r="E43" s="70"/>
      <c r="F43" s="81">
        <v>6.0999999999999999E-2</v>
      </c>
      <c r="G43" s="105" t="s">
        <v>210</v>
      </c>
      <c r="H43" s="11" t="s">
        <v>68</v>
      </c>
      <c r="I43" s="118">
        <v>3.9E-2</v>
      </c>
      <c r="J43" s="81">
        <v>7.4800000000000005E-2</v>
      </c>
      <c r="K43" s="78">
        <f>548/3887</f>
        <v>0.14098276305634166</v>
      </c>
      <c r="L43" s="71">
        <v>6.6900000000000001E-2</v>
      </c>
      <c r="M43" s="144"/>
      <c r="N43" s="3"/>
    </row>
    <row r="44" spans="1:14" ht="15" x14ac:dyDescent="0.25">
      <c r="A44" s="51"/>
      <c r="B44" s="50">
        <v>2018</v>
      </c>
      <c r="C44" s="75">
        <v>5.2999999999999999E-2</v>
      </c>
      <c r="D44" s="71">
        <v>7.0000000000000007E-2</v>
      </c>
      <c r="E44" s="70"/>
      <c r="F44" s="102">
        <v>0.06</v>
      </c>
      <c r="G44" s="105" t="s">
        <v>211</v>
      </c>
      <c r="H44" s="11" t="s">
        <v>69</v>
      </c>
      <c r="I44" s="118">
        <v>3.9E-2</v>
      </c>
      <c r="J44" s="81">
        <v>7.8200000000000006E-2</v>
      </c>
      <c r="K44" s="78">
        <f>565/3874</f>
        <v>0.14584408879710895</v>
      </c>
      <c r="L44" s="71">
        <v>6.2899999999999998E-2</v>
      </c>
      <c r="M44" s="144"/>
      <c r="N44" s="3"/>
    </row>
    <row r="45" spans="1:14" ht="15" x14ac:dyDescent="0.25">
      <c r="A45" s="51"/>
      <c r="B45" s="50"/>
      <c r="C45" s="70"/>
      <c r="D45" s="71"/>
      <c r="E45" s="70"/>
      <c r="F45" s="70"/>
      <c r="G45" s="73"/>
      <c r="H45" s="11"/>
      <c r="I45" s="74"/>
      <c r="J45" s="70"/>
      <c r="K45" s="84"/>
      <c r="L45" s="72"/>
      <c r="M45" s="144"/>
      <c r="N45" s="3"/>
    </row>
    <row r="46" spans="1:14" ht="15" x14ac:dyDescent="0.25">
      <c r="A46" s="51"/>
      <c r="B46" s="50"/>
      <c r="C46" s="70"/>
      <c r="D46" s="71"/>
      <c r="E46" s="70"/>
      <c r="F46" s="70"/>
      <c r="G46" s="73"/>
      <c r="H46" s="11"/>
      <c r="I46" s="74"/>
      <c r="J46" s="70"/>
      <c r="K46" s="84"/>
      <c r="L46" s="70"/>
      <c r="M46" s="144"/>
    </row>
    <row r="47" spans="1:14" ht="30" x14ac:dyDescent="0.25">
      <c r="A47" s="51" t="s">
        <v>18</v>
      </c>
      <c r="B47" s="50">
        <v>2016</v>
      </c>
      <c r="C47" s="75">
        <v>9.1999999999999998E-2</v>
      </c>
      <c r="D47" s="71"/>
      <c r="E47" s="70"/>
      <c r="F47" s="81">
        <v>6.8000000000000005E-2</v>
      </c>
      <c r="G47" s="105" t="s">
        <v>212</v>
      </c>
      <c r="H47" s="34">
        <v>2.0799999999999999E-2</v>
      </c>
      <c r="I47" s="119">
        <v>0.06</v>
      </c>
      <c r="J47" s="81">
        <v>8.8700000000000001E-2</v>
      </c>
      <c r="K47" s="106">
        <v>0.12</v>
      </c>
      <c r="L47" s="71">
        <v>0.1019</v>
      </c>
      <c r="M47" s="144"/>
    </row>
    <row r="48" spans="1:14" ht="15" x14ac:dyDescent="0.25">
      <c r="A48" s="51"/>
      <c r="B48" s="50">
        <v>2017</v>
      </c>
      <c r="C48" s="75">
        <v>8.5999999999999993E-2</v>
      </c>
      <c r="D48" s="71"/>
      <c r="E48" s="70"/>
      <c r="F48" s="81">
        <v>7.4999999999999997E-2</v>
      </c>
      <c r="G48" s="105" t="s">
        <v>213</v>
      </c>
      <c r="H48" s="34">
        <v>2.41E-2</v>
      </c>
      <c r="I48" s="118">
        <v>5.1999999999999998E-2</v>
      </c>
      <c r="J48" s="81">
        <v>9.6100000000000005E-2</v>
      </c>
      <c r="K48" s="106">
        <v>0.08</v>
      </c>
      <c r="L48" s="71">
        <v>8.7999999999999995E-2</v>
      </c>
      <c r="M48" s="144"/>
    </row>
    <row r="49" spans="1:13" ht="15" x14ac:dyDescent="0.25">
      <c r="A49" s="51"/>
      <c r="B49" s="50">
        <v>2018</v>
      </c>
      <c r="C49" s="75">
        <v>6.9000000000000006E-2</v>
      </c>
      <c r="D49" s="71"/>
      <c r="E49" s="70"/>
      <c r="F49" s="107">
        <v>7.5999999999999998E-2</v>
      </c>
      <c r="G49" s="105" t="s">
        <v>214</v>
      </c>
      <c r="H49" s="34">
        <v>3.5400000000000001E-2</v>
      </c>
      <c r="I49" s="118">
        <v>5.6000000000000001E-2</v>
      </c>
      <c r="J49" s="81">
        <v>0.1009</v>
      </c>
      <c r="K49" s="106">
        <v>0.09</v>
      </c>
      <c r="L49" s="71">
        <v>8.3000000000000004E-2</v>
      </c>
      <c r="M49" s="144"/>
    </row>
    <row r="50" spans="1:13" ht="15" x14ac:dyDescent="0.25">
      <c r="A50" s="51"/>
      <c r="B50" s="50"/>
      <c r="C50" s="70"/>
      <c r="D50" s="71"/>
      <c r="E50" s="83"/>
      <c r="F50" s="70"/>
      <c r="G50" s="73"/>
      <c r="H50" s="11"/>
      <c r="I50" s="74"/>
      <c r="J50" s="70"/>
      <c r="K50" s="84"/>
      <c r="L50" s="70"/>
      <c r="M50" s="144"/>
    </row>
    <row r="51" spans="1:13" ht="26.25" customHeight="1" x14ac:dyDescent="0.25">
      <c r="A51" s="52" t="s">
        <v>19</v>
      </c>
      <c r="B51" s="50">
        <v>2016</v>
      </c>
      <c r="C51" s="76">
        <v>0.27</v>
      </c>
      <c r="D51" s="9">
        <v>0.14000000000000001</v>
      </c>
      <c r="E51" s="108"/>
      <c r="F51" s="28"/>
      <c r="G51" s="4">
        <v>173</v>
      </c>
      <c r="H51" s="35">
        <v>651</v>
      </c>
      <c r="I51" s="121">
        <v>0.17499999999999999</v>
      </c>
      <c r="J51" s="109">
        <v>0.1444</v>
      </c>
      <c r="K51" s="110">
        <v>0</v>
      </c>
      <c r="L51" s="111">
        <v>0.189</v>
      </c>
      <c r="M51" s="144"/>
    </row>
    <row r="52" spans="1:13" ht="15.75" x14ac:dyDescent="0.25">
      <c r="A52" s="50"/>
      <c r="B52" s="50">
        <v>2017</v>
      </c>
      <c r="C52" s="75">
        <v>0.20599999999999999</v>
      </c>
      <c r="D52" s="71">
        <v>0.1</v>
      </c>
      <c r="E52" s="70"/>
      <c r="F52" s="8">
        <v>6.8000000000000005E-2</v>
      </c>
      <c r="G52" s="73">
        <v>125</v>
      </c>
      <c r="H52" s="26">
        <v>583</v>
      </c>
      <c r="I52" s="119">
        <v>0.11</v>
      </c>
      <c r="J52" s="81">
        <v>0.1507</v>
      </c>
      <c r="K52" s="112">
        <v>0</v>
      </c>
      <c r="L52" s="94">
        <v>0.16900000000000001</v>
      </c>
      <c r="M52" s="144"/>
    </row>
    <row r="53" spans="1:13" ht="15" x14ac:dyDescent="0.25">
      <c r="A53" s="50"/>
      <c r="B53" s="50">
        <v>2018</v>
      </c>
      <c r="C53" s="75">
        <v>0.20699999999999999</v>
      </c>
      <c r="D53" s="71">
        <v>0.11</v>
      </c>
      <c r="E53" s="70"/>
      <c r="F53" s="81">
        <v>9.6500000000000002E-2</v>
      </c>
      <c r="G53" s="73">
        <v>175</v>
      </c>
      <c r="H53" s="32">
        <v>684</v>
      </c>
      <c r="I53" s="118">
        <v>0.187</v>
      </c>
      <c r="J53" s="81">
        <v>0.16719999999999999</v>
      </c>
      <c r="K53" s="112">
        <v>0</v>
      </c>
      <c r="L53" s="94">
        <v>0.16300000000000001</v>
      </c>
      <c r="M53" s="144"/>
    </row>
    <row r="54" spans="1:13" ht="15" x14ac:dyDescent="0.25">
      <c r="A54" s="50"/>
      <c r="B54" s="50"/>
      <c r="C54" s="70"/>
      <c r="D54" s="71"/>
      <c r="E54" s="70"/>
      <c r="F54" s="70"/>
      <c r="G54" s="73"/>
      <c r="H54" s="11"/>
      <c r="I54" s="74"/>
      <c r="J54" s="70"/>
      <c r="K54" s="84"/>
      <c r="L54" s="72"/>
      <c r="M54" s="144"/>
    </row>
    <row r="55" spans="1:13" ht="15" x14ac:dyDescent="0.25">
      <c r="A55" s="50"/>
      <c r="B55" s="50"/>
      <c r="C55" s="70"/>
      <c r="D55" s="70"/>
      <c r="E55" s="70"/>
      <c r="F55" s="70"/>
      <c r="G55" s="73"/>
      <c r="H55" s="11"/>
      <c r="I55" s="74"/>
      <c r="J55" s="70"/>
      <c r="K55" s="84"/>
      <c r="L55" s="70"/>
      <c r="M55" s="144"/>
    </row>
    <row r="56" spans="1:13" ht="15" x14ac:dyDescent="0.25">
      <c r="A56" s="50" t="s">
        <v>20</v>
      </c>
      <c r="B56" s="50">
        <v>2016</v>
      </c>
      <c r="C56" s="75">
        <v>9.0999999999999998E-2</v>
      </c>
      <c r="D56" s="71">
        <v>0.12</v>
      </c>
      <c r="E56" s="70"/>
      <c r="F56" s="81">
        <v>9.4E-2</v>
      </c>
      <c r="G56" s="73">
        <v>307</v>
      </c>
      <c r="H56" s="32">
        <v>873</v>
      </c>
      <c r="I56" s="118">
        <v>0.10199999999999999</v>
      </c>
      <c r="J56" s="81">
        <v>0.63680000000000003</v>
      </c>
      <c r="K56" s="78">
        <f>839/3841</f>
        <v>0.21843269981775579</v>
      </c>
      <c r="L56" s="94">
        <v>7.2999999999999995E-2</v>
      </c>
      <c r="M56" s="144"/>
    </row>
    <row r="57" spans="1:13" ht="15" x14ac:dyDescent="0.25">
      <c r="A57" s="50"/>
      <c r="B57" s="50">
        <v>2017</v>
      </c>
      <c r="C57" s="75">
        <v>9.4E-2</v>
      </c>
      <c r="D57" s="71">
        <v>0.1</v>
      </c>
      <c r="E57" s="70"/>
      <c r="F57" s="81">
        <v>8.7999999999999995E-2</v>
      </c>
      <c r="G57" s="73">
        <v>364</v>
      </c>
      <c r="H57" s="32">
        <v>831</v>
      </c>
      <c r="I57" s="118">
        <v>9.8000000000000004E-2</v>
      </c>
      <c r="J57" s="81">
        <v>0.6079</v>
      </c>
      <c r="K57" s="78">
        <f>778/3887</f>
        <v>0.20015436068947776</v>
      </c>
      <c r="L57" s="94">
        <v>7.0999999999999994E-2</v>
      </c>
      <c r="M57" s="144"/>
    </row>
    <row r="58" spans="1:13" ht="15" x14ac:dyDescent="0.25">
      <c r="A58" s="50"/>
      <c r="B58" s="50">
        <v>2018</v>
      </c>
      <c r="C58" s="76">
        <v>0.09</v>
      </c>
      <c r="D58" s="71">
        <v>0.09</v>
      </c>
      <c r="E58" s="70"/>
      <c r="F58" s="81">
        <v>7.5999999999999998E-2</v>
      </c>
      <c r="G58" s="73">
        <v>376</v>
      </c>
      <c r="H58" s="32">
        <v>638</v>
      </c>
      <c r="I58" s="119">
        <v>0.1</v>
      </c>
      <c r="J58" s="81">
        <v>0.61550000000000005</v>
      </c>
      <c r="K58" s="78">
        <f>910/3874</f>
        <v>0.2348993288590604</v>
      </c>
      <c r="L58" s="94">
        <v>7.6999999999999999E-2</v>
      </c>
      <c r="M58" s="144"/>
    </row>
    <row r="59" spans="1:13" ht="15" x14ac:dyDescent="0.25">
      <c r="A59" s="50"/>
      <c r="B59" s="50"/>
      <c r="C59" s="70"/>
      <c r="D59" s="72"/>
      <c r="E59" s="70"/>
      <c r="F59" s="70"/>
      <c r="G59" s="73"/>
      <c r="H59" s="11"/>
      <c r="I59" s="74"/>
      <c r="J59" s="70"/>
      <c r="K59" s="84"/>
      <c r="L59" s="72"/>
      <c r="M59" s="144"/>
    </row>
    <row r="60" spans="1:13" ht="15" x14ac:dyDescent="0.25">
      <c r="A60" s="50"/>
      <c r="B60" s="50"/>
      <c r="C60" s="70"/>
      <c r="D60" s="94"/>
      <c r="E60" s="70"/>
      <c r="F60" s="70"/>
      <c r="G60" s="73"/>
      <c r="H60" s="11"/>
      <c r="I60" s="74"/>
      <c r="J60" s="70"/>
      <c r="K60" s="84"/>
      <c r="L60" s="70"/>
      <c r="M60" s="144"/>
    </row>
    <row r="61" spans="1:13" ht="15" x14ac:dyDescent="0.25">
      <c r="A61" s="50" t="s">
        <v>21</v>
      </c>
      <c r="B61" s="50">
        <v>2016</v>
      </c>
      <c r="C61" s="75">
        <v>8.5999999999999993E-2</v>
      </c>
      <c r="D61" s="71">
        <v>0.14000000000000001</v>
      </c>
      <c r="E61" s="70"/>
      <c r="F61" s="81">
        <v>9.8000000000000004E-2</v>
      </c>
      <c r="G61" s="73">
        <v>246</v>
      </c>
      <c r="H61" s="32">
        <v>590</v>
      </c>
      <c r="I61" s="118">
        <v>8.5999999999999993E-2</v>
      </c>
      <c r="J61" s="81">
        <v>0.36199999999999999</v>
      </c>
      <c r="K61" s="106">
        <v>0.11</v>
      </c>
      <c r="L61" s="94">
        <v>0.16400000000000001</v>
      </c>
      <c r="M61" s="144"/>
    </row>
    <row r="62" spans="1:13" ht="15" x14ac:dyDescent="0.25">
      <c r="A62" s="50"/>
      <c r="B62" s="50">
        <v>2017</v>
      </c>
      <c r="C62" s="75">
        <v>8.5999999999999993E-2</v>
      </c>
      <c r="D62" s="71">
        <v>0.15</v>
      </c>
      <c r="E62" s="70"/>
      <c r="F62" s="76">
        <v>0.11</v>
      </c>
      <c r="G62" s="73">
        <v>247</v>
      </c>
      <c r="H62" s="32">
        <v>539</v>
      </c>
      <c r="I62" s="118">
        <v>9.2999999999999999E-2</v>
      </c>
      <c r="J62" s="81">
        <v>0.39090000000000003</v>
      </c>
      <c r="K62" s="106">
        <v>0.11</v>
      </c>
      <c r="L62" s="71">
        <v>0.17</v>
      </c>
      <c r="M62" s="144"/>
    </row>
    <row r="63" spans="1:13" ht="15" x14ac:dyDescent="0.25">
      <c r="A63" s="50"/>
      <c r="B63" s="50">
        <v>2018</v>
      </c>
      <c r="C63" s="75">
        <v>8.4000000000000005E-2</v>
      </c>
      <c r="D63" s="71">
        <v>0.15</v>
      </c>
      <c r="E63" s="70"/>
      <c r="F63" s="81">
        <v>0.13200000000000001</v>
      </c>
      <c r="G63" s="73">
        <v>264</v>
      </c>
      <c r="H63" s="32">
        <v>621</v>
      </c>
      <c r="I63" s="118">
        <v>0.13200000000000001</v>
      </c>
      <c r="J63" s="81">
        <v>0.38379999999999997</v>
      </c>
      <c r="K63" s="106">
        <v>0.13</v>
      </c>
      <c r="L63" s="71">
        <v>0.16900000000000001</v>
      </c>
      <c r="M63" s="144"/>
    </row>
    <row r="64" spans="1:13" ht="15" x14ac:dyDescent="0.25">
      <c r="A64" s="50"/>
      <c r="B64" s="50"/>
      <c r="C64" s="70"/>
      <c r="D64" s="72"/>
      <c r="E64" s="70"/>
      <c r="F64" s="70"/>
      <c r="G64" s="73"/>
      <c r="H64" s="11"/>
      <c r="I64" s="74"/>
      <c r="J64" s="70"/>
      <c r="K64" s="84"/>
      <c r="L64" s="72"/>
      <c r="M64" s="144"/>
    </row>
    <row r="65" spans="1:13" ht="15" x14ac:dyDescent="0.25">
      <c r="A65" s="50"/>
      <c r="B65" s="50"/>
      <c r="C65" s="70"/>
      <c r="D65" s="72"/>
      <c r="E65" s="70"/>
      <c r="F65" s="70"/>
      <c r="G65" s="73"/>
      <c r="H65" s="11"/>
      <c r="I65" s="74"/>
      <c r="J65" s="70"/>
      <c r="K65" s="84"/>
      <c r="L65" s="72"/>
      <c r="M65" s="144"/>
    </row>
    <row r="66" spans="1:13" ht="15" x14ac:dyDescent="0.25">
      <c r="A66" s="50"/>
      <c r="B66" s="50"/>
      <c r="C66" s="70"/>
      <c r="D66" s="72"/>
      <c r="E66" s="70"/>
      <c r="F66" s="70"/>
      <c r="G66" s="73"/>
      <c r="H66" s="11"/>
      <c r="I66" s="74"/>
      <c r="J66" s="70"/>
      <c r="K66" s="84"/>
      <c r="L66" s="70"/>
      <c r="M66" s="144"/>
    </row>
    <row r="67" spans="1:13" ht="15" x14ac:dyDescent="0.25">
      <c r="A67" s="50" t="s">
        <v>22</v>
      </c>
      <c r="B67" s="50">
        <v>2016</v>
      </c>
      <c r="C67" s="75">
        <v>0.63600000000000001</v>
      </c>
      <c r="D67" s="71">
        <v>0</v>
      </c>
      <c r="E67" s="70"/>
      <c r="F67" s="76">
        <v>0.42</v>
      </c>
      <c r="G67" s="73">
        <v>165</v>
      </c>
      <c r="H67" s="34">
        <v>0.68320000000000003</v>
      </c>
      <c r="I67" s="118">
        <v>0.83299999999999996</v>
      </c>
      <c r="J67" s="81">
        <v>0.41670000000000001</v>
      </c>
      <c r="K67" s="84"/>
      <c r="L67" s="71">
        <v>0.54400000000000004</v>
      </c>
      <c r="M67" s="144"/>
    </row>
    <row r="68" spans="1:13" ht="15" x14ac:dyDescent="0.25">
      <c r="A68" s="50"/>
      <c r="B68" s="50">
        <v>2017</v>
      </c>
      <c r="C68" s="101">
        <v>0.80800000000000005</v>
      </c>
      <c r="D68" s="71">
        <v>0</v>
      </c>
      <c r="E68" s="70"/>
      <c r="F68" s="76">
        <v>0.39</v>
      </c>
      <c r="G68" s="73">
        <v>158</v>
      </c>
      <c r="H68" s="34">
        <v>0.60329999999999995</v>
      </c>
      <c r="I68" s="118">
        <v>0.81699999999999995</v>
      </c>
      <c r="J68" s="81">
        <v>0.37609999999999999</v>
      </c>
      <c r="K68" s="84"/>
      <c r="L68" s="71">
        <v>0.54300000000000004</v>
      </c>
      <c r="M68" s="144"/>
    </row>
    <row r="69" spans="1:13" ht="15" x14ac:dyDescent="0.25">
      <c r="A69" s="50"/>
      <c r="B69" s="50">
        <v>2018</v>
      </c>
      <c r="C69" s="75">
        <v>0.81799999999999995</v>
      </c>
      <c r="D69" s="71">
        <v>0</v>
      </c>
      <c r="E69" s="70"/>
      <c r="F69" s="76">
        <v>0.42</v>
      </c>
      <c r="G69" s="73">
        <v>175</v>
      </c>
      <c r="H69" s="34">
        <v>0.7641</v>
      </c>
      <c r="I69" s="119">
        <v>0.66</v>
      </c>
      <c r="J69" s="81">
        <v>0.35170000000000001</v>
      </c>
      <c r="K69" s="84"/>
      <c r="L69" s="71">
        <v>0.53</v>
      </c>
      <c r="M69" s="144"/>
    </row>
    <row r="70" spans="1:13" ht="15" x14ac:dyDescent="0.25">
      <c r="A70" s="50"/>
      <c r="B70" s="50"/>
      <c r="C70" s="70"/>
      <c r="D70" s="72"/>
      <c r="E70" s="70"/>
      <c r="F70" s="70"/>
      <c r="G70" s="73"/>
      <c r="H70" s="11"/>
      <c r="I70" s="74"/>
      <c r="J70" s="70"/>
      <c r="K70" s="84"/>
      <c r="L70" s="72"/>
      <c r="M70" s="144"/>
    </row>
    <row r="71" spans="1:13" ht="15" x14ac:dyDescent="0.25">
      <c r="A71" s="50"/>
      <c r="B71" s="50"/>
      <c r="C71" s="70"/>
      <c r="D71" s="70"/>
      <c r="E71" s="70"/>
      <c r="F71" s="70"/>
      <c r="G71" s="73"/>
      <c r="H71" s="11"/>
      <c r="I71" s="74"/>
      <c r="J71" s="70"/>
      <c r="K71" s="84"/>
      <c r="L71" s="72"/>
      <c r="M71" s="144"/>
    </row>
    <row r="72" spans="1:13" ht="15" x14ac:dyDescent="0.25">
      <c r="A72" s="50"/>
      <c r="B72" s="50"/>
      <c r="C72" s="70"/>
      <c r="D72" s="70"/>
      <c r="E72" s="70"/>
      <c r="F72" s="70"/>
      <c r="G72" s="73"/>
      <c r="H72" s="11"/>
      <c r="I72" s="74"/>
      <c r="J72" s="70"/>
      <c r="K72" s="84"/>
      <c r="L72" s="70"/>
      <c r="M72" s="144"/>
    </row>
    <row r="73" spans="1:13" ht="30" x14ac:dyDescent="0.25">
      <c r="A73" s="51" t="s">
        <v>23</v>
      </c>
      <c r="B73" s="50">
        <v>2016</v>
      </c>
      <c r="C73" s="70" t="s">
        <v>37</v>
      </c>
      <c r="D73" s="71">
        <v>0</v>
      </c>
      <c r="E73" s="70"/>
      <c r="F73" s="76">
        <v>0.02</v>
      </c>
      <c r="G73" s="105" t="s">
        <v>215</v>
      </c>
      <c r="H73" s="32">
        <v>0</v>
      </c>
      <c r="I73" s="77">
        <v>0</v>
      </c>
      <c r="J73" s="71">
        <v>0</v>
      </c>
      <c r="K73" s="84"/>
      <c r="L73" s="94">
        <v>0.10199999999999999</v>
      </c>
      <c r="M73" s="144"/>
    </row>
    <row r="74" spans="1:13" ht="15" x14ac:dyDescent="0.25">
      <c r="A74" s="50"/>
      <c r="B74" s="50">
        <v>2017</v>
      </c>
      <c r="C74" s="70" t="s">
        <v>37</v>
      </c>
      <c r="D74" s="71">
        <v>0</v>
      </c>
      <c r="E74" s="70"/>
      <c r="F74" s="81">
        <v>4.2000000000000003E-2</v>
      </c>
      <c r="G74" s="105" t="s">
        <v>216</v>
      </c>
      <c r="H74" s="32">
        <v>0</v>
      </c>
      <c r="I74" s="77">
        <v>0</v>
      </c>
      <c r="J74" s="71">
        <v>0</v>
      </c>
      <c r="K74" s="84"/>
      <c r="L74" s="71">
        <v>9.9000000000000005E-2</v>
      </c>
      <c r="M74" s="144"/>
    </row>
    <row r="75" spans="1:13" ht="15" x14ac:dyDescent="0.25">
      <c r="A75" s="50"/>
      <c r="B75" s="50">
        <v>2018</v>
      </c>
      <c r="C75" s="70" t="s">
        <v>37</v>
      </c>
      <c r="D75" s="71">
        <v>0</v>
      </c>
      <c r="E75" s="70"/>
      <c r="F75" s="81">
        <v>2.5000000000000001E-2</v>
      </c>
      <c r="G75" s="105" t="s">
        <v>217</v>
      </c>
      <c r="H75" s="32">
        <v>0</v>
      </c>
      <c r="I75" s="77">
        <v>0</v>
      </c>
      <c r="J75" s="71">
        <v>0</v>
      </c>
      <c r="K75" s="84"/>
      <c r="L75" s="94">
        <v>0.104</v>
      </c>
      <c r="M75" s="144"/>
    </row>
    <row r="76" spans="1:13" ht="15" x14ac:dyDescent="0.25">
      <c r="A76" s="50"/>
      <c r="B76" s="50"/>
      <c r="C76" s="70"/>
      <c r="D76" s="72"/>
      <c r="E76" s="70"/>
      <c r="F76" s="70"/>
      <c r="G76" s="73"/>
      <c r="H76" s="11"/>
      <c r="I76" s="74"/>
      <c r="J76" s="70"/>
      <c r="K76" s="84"/>
      <c r="L76" s="72"/>
      <c r="M76" s="144"/>
    </row>
    <row r="77" spans="1:13" ht="20.25" customHeight="1" x14ac:dyDescent="0.25">
      <c r="A77" s="50"/>
      <c r="B77" s="50"/>
      <c r="C77" s="70"/>
      <c r="D77" s="71"/>
      <c r="E77" s="70"/>
      <c r="F77" s="70"/>
      <c r="G77" s="73"/>
      <c r="H77" s="11"/>
      <c r="I77" s="74"/>
      <c r="J77" s="70"/>
      <c r="K77" s="84"/>
      <c r="L77" s="70"/>
      <c r="M77" s="144"/>
    </row>
    <row r="78" spans="1:13" ht="30" x14ac:dyDescent="0.25">
      <c r="A78" s="51" t="s">
        <v>24</v>
      </c>
      <c r="B78" s="50">
        <v>2016</v>
      </c>
      <c r="C78" s="75">
        <v>0.39300000000000002</v>
      </c>
      <c r="D78" s="94">
        <v>7.9470198675496692E-2</v>
      </c>
      <c r="E78" s="70"/>
      <c r="F78" s="70"/>
      <c r="G78" s="105" t="s">
        <v>218</v>
      </c>
      <c r="H78" s="34">
        <v>0.1071</v>
      </c>
      <c r="I78" s="118">
        <v>0.33300000000000002</v>
      </c>
      <c r="J78" s="81">
        <v>0.24909999999999999</v>
      </c>
      <c r="K78" s="84"/>
      <c r="L78" s="71">
        <v>0.34599999999999997</v>
      </c>
      <c r="M78" s="144"/>
    </row>
    <row r="79" spans="1:13" ht="15" x14ac:dyDescent="0.25">
      <c r="A79" s="50"/>
      <c r="B79" s="50">
        <v>2017</v>
      </c>
      <c r="C79" s="75">
        <v>0.42599999999999999</v>
      </c>
      <c r="D79" s="71">
        <v>0.24305555555555555</v>
      </c>
      <c r="E79" s="70"/>
      <c r="F79" s="70"/>
      <c r="G79" s="105" t="s">
        <v>219</v>
      </c>
      <c r="H79" s="34">
        <v>0.1239</v>
      </c>
      <c r="I79" s="118">
        <v>0.39400000000000002</v>
      </c>
      <c r="J79" s="81">
        <v>0.24909999999999999</v>
      </c>
      <c r="K79" s="84"/>
      <c r="L79" s="71">
        <v>0.42099999999999999</v>
      </c>
      <c r="M79" s="144"/>
    </row>
    <row r="80" spans="1:13" ht="15" x14ac:dyDescent="0.25">
      <c r="A80" s="50"/>
      <c r="B80" s="50">
        <v>2018</v>
      </c>
      <c r="C80" s="75">
        <v>0.42899999999999999</v>
      </c>
      <c r="D80" s="71">
        <v>0.25</v>
      </c>
      <c r="E80" s="70"/>
      <c r="F80" s="76">
        <v>0.62</v>
      </c>
      <c r="G80" s="105" t="s">
        <v>220</v>
      </c>
      <c r="H80" s="34">
        <v>0.1142</v>
      </c>
      <c r="I80" s="118">
        <v>0.44800000000000001</v>
      </c>
      <c r="J80" s="81">
        <v>0.24909999999999999</v>
      </c>
      <c r="K80" s="84"/>
      <c r="L80" s="71">
        <v>0.34599999999999997</v>
      </c>
      <c r="M80" s="144"/>
    </row>
    <row r="81" spans="1:13" ht="15" x14ac:dyDescent="0.25">
      <c r="A81" s="50"/>
      <c r="B81" s="50"/>
      <c r="C81" s="70"/>
      <c r="D81" s="71"/>
      <c r="E81" s="70"/>
      <c r="F81" s="70"/>
      <c r="G81" s="73"/>
      <c r="H81" s="11"/>
      <c r="I81" s="74"/>
      <c r="J81" s="70"/>
      <c r="K81" s="84"/>
      <c r="L81" s="72"/>
      <c r="M81" s="144"/>
    </row>
    <row r="82" spans="1:13" ht="15" x14ac:dyDescent="0.25">
      <c r="A82" s="50"/>
      <c r="B82" s="50"/>
      <c r="C82" s="70"/>
      <c r="D82" s="71"/>
      <c r="E82" s="70"/>
      <c r="F82" s="70"/>
      <c r="G82" s="73"/>
      <c r="H82" s="11"/>
      <c r="I82" s="74"/>
      <c r="J82" s="70"/>
      <c r="K82" s="84"/>
      <c r="L82" s="70"/>
      <c r="M82" s="144"/>
    </row>
    <row r="83" spans="1:13" ht="88.5" customHeight="1" x14ac:dyDescent="0.25">
      <c r="A83" s="50" t="s">
        <v>25</v>
      </c>
      <c r="B83" s="50">
        <v>2016</v>
      </c>
      <c r="C83" s="70" t="s">
        <v>37</v>
      </c>
      <c r="D83" s="70" t="s">
        <v>37</v>
      </c>
      <c r="E83" s="70"/>
      <c r="F83" s="70" t="s">
        <v>37</v>
      </c>
      <c r="G83" s="108" t="s">
        <v>221</v>
      </c>
      <c r="H83" s="11" t="s">
        <v>70</v>
      </c>
      <c r="I83" s="74" t="s">
        <v>202</v>
      </c>
      <c r="J83" s="146" t="s">
        <v>54</v>
      </c>
      <c r="K83" s="84"/>
      <c r="L83" s="141" t="s">
        <v>87</v>
      </c>
      <c r="M83" s="144"/>
    </row>
    <row r="84" spans="1:13" ht="109.5" customHeight="1" x14ac:dyDescent="0.25">
      <c r="A84" s="50"/>
      <c r="B84" s="50">
        <v>2017</v>
      </c>
      <c r="C84" s="70" t="s">
        <v>37</v>
      </c>
      <c r="D84" s="70" t="s">
        <v>37</v>
      </c>
      <c r="E84" s="70"/>
      <c r="F84" s="70" t="s">
        <v>37</v>
      </c>
      <c r="G84" s="113" t="s">
        <v>222</v>
      </c>
      <c r="H84" s="11" t="s">
        <v>70</v>
      </c>
      <c r="I84" s="74" t="s">
        <v>202</v>
      </c>
      <c r="J84" s="146"/>
      <c r="K84" s="84"/>
      <c r="L84" s="141"/>
      <c r="M84" s="144"/>
    </row>
    <row r="85" spans="1:13" ht="114" customHeight="1" x14ac:dyDescent="0.25">
      <c r="A85" s="50"/>
      <c r="B85" s="50">
        <v>2018</v>
      </c>
      <c r="C85" s="70" t="s">
        <v>37</v>
      </c>
      <c r="D85" s="70" t="s">
        <v>37</v>
      </c>
      <c r="E85" s="70"/>
      <c r="F85" s="70" t="s">
        <v>37</v>
      </c>
      <c r="G85" s="108" t="s">
        <v>223</v>
      </c>
      <c r="H85" s="11" t="s">
        <v>70</v>
      </c>
      <c r="I85" s="74" t="s">
        <v>202</v>
      </c>
      <c r="J85" s="146"/>
      <c r="K85" s="84"/>
      <c r="L85" s="141"/>
      <c r="M85" s="144"/>
    </row>
    <row r="86" spans="1:13" ht="15" x14ac:dyDescent="0.25">
      <c r="A86" s="50"/>
      <c r="B86" s="50"/>
      <c r="C86" s="70"/>
      <c r="D86" s="71"/>
      <c r="E86" s="70"/>
      <c r="F86" s="70"/>
      <c r="G86" s="73"/>
      <c r="H86" s="11"/>
      <c r="I86" s="74"/>
      <c r="J86" s="70"/>
      <c r="K86" s="84"/>
      <c r="L86" s="70"/>
      <c r="M86" s="144"/>
    </row>
    <row r="87" spans="1:13" ht="15" x14ac:dyDescent="0.25">
      <c r="A87" s="50"/>
      <c r="B87" s="50"/>
      <c r="C87" s="70"/>
      <c r="D87" s="71"/>
      <c r="E87" s="70"/>
      <c r="F87" s="70"/>
      <c r="G87" s="73"/>
      <c r="H87" s="11"/>
      <c r="I87" s="74"/>
      <c r="J87" s="70"/>
      <c r="K87" s="84"/>
      <c r="L87" s="70"/>
      <c r="M87" s="144"/>
    </row>
    <row r="88" spans="1:13" ht="15" x14ac:dyDescent="0.25">
      <c r="A88" s="50"/>
      <c r="B88" s="50"/>
      <c r="C88" s="70"/>
      <c r="D88" s="72"/>
      <c r="E88" s="70"/>
      <c r="F88" s="70"/>
      <c r="G88" s="73"/>
      <c r="H88" s="11"/>
      <c r="I88" s="74"/>
      <c r="J88" s="70"/>
      <c r="K88" s="84"/>
      <c r="L88" s="70"/>
      <c r="M88" s="144"/>
    </row>
    <row r="89" spans="1:13" ht="45" x14ac:dyDescent="0.25">
      <c r="A89" s="51" t="s">
        <v>26</v>
      </c>
      <c r="B89" s="50">
        <v>2016</v>
      </c>
      <c r="C89" s="75">
        <v>8.5000000000000006E-2</v>
      </c>
      <c r="D89" s="71">
        <v>0.14000000000000001</v>
      </c>
      <c r="E89" s="70"/>
      <c r="F89" s="76">
        <v>0.49</v>
      </c>
      <c r="G89" s="105" t="s">
        <v>224</v>
      </c>
      <c r="H89" s="12" t="s">
        <v>71</v>
      </c>
      <c r="I89" s="118">
        <v>0.10100000000000001</v>
      </c>
      <c r="J89" s="81">
        <v>0.1106</v>
      </c>
      <c r="K89" s="78">
        <f>1115/3841</f>
        <v>0.29028898724290547</v>
      </c>
      <c r="L89" s="142" t="s">
        <v>87</v>
      </c>
      <c r="M89" s="144"/>
    </row>
    <row r="90" spans="1:13" ht="45" x14ac:dyDescent="0.25">
      <c r="A90" s="50"/>
      <c r="B90" s="50">
        <v>2017</v>
      </c>
      <c r="C90" s="75">
        <v>9.2999999999999999E-2</v>
      </c>
      <c r="D90" s="71">
        <v>0.09</v>
      </c>
      <c r="E90" s="70"/>
      <c r="F90" s="76">
        <v>0.54</v>
      </c>
      <c r="G90" s="105" t="s">
        <v>225</v>
      </c>
      <c r="H90" s="12" t="s">
        <v>72</v>
      </c>
      <c r="I90" s="118">
        <v>0.114</v>
      </c>
      <c r="J90" s="81">
        <v>0.1124</v>
      </c>
      <c r="K90" s="78">
        <f>1070/3886</f>
        <v>0.27534740092640247</v>
      </c>
      <c r="L90" s="142"/>
      <c r="M90" s="144"/>
    </row>
    <row r="91" spans="1:13" ht="60" x14ac:dyDescent="0.25">
      <c r="A91" s="50"/>
      <c r="B91" s="50">
        <v>2018</v>
      </c>
      <c r="C91" s="75">
        <v>8.8999999999999996E-2</v>
      </c>
      <c r="D91" s="71">
        <v>0.08</v>
      </c>
      <c r="E91" s="70"/>
      <c r="F91" s="76">
        <v>0.47</v>
      </c>
      <c r="G91" s="105" t="s">
        <v>226</v>
      </c>
      <c r="H91" s="12" t="s">
        <v>73</v>
      </c>
      <c r="I91" s="118">
        <v>8.8999999999999996E-2</v>
      </c>
      <c r="J91" s="81">
        <v>0.106</v>
      </c>
      <c r="K91" s="78">
        <f>1108/3874</f>
        <v>0.28600929272070214</v>
      </c>
      <c r="L91" s="142"/>
      <c r="M91" s="144"/>
    </row>
    <row r="92" spans="1:13" ht="15" x14ac:dyDescent="0.25">
      <c r="A92" s="50"/>
      <c r="B92" s="50"/>
      <c r="C92" s="70"/>
      <c r="D92" s="72"/>
      <c r="E92" s="70"/>
      <c r="F92" s="70"/>
      <c r="G92" s="73"/>
      <c r="H92" s="11"/>
      <c r="I92" s="74"/>
      <c r="J92" s="70"/>
      <c r="K92" s="84"/>
      <c r="L92" s="142"/>
      <c r="M92" s="144"/>
    </row>
    <row r="93" spans="1:13" ht="15" x14ac:dyDescent="0.25">
      <c r="A93" s="50"/>
      <c r="B93" s="50"/>
      <c r="C93" s="70"/>
      <c r="D93" s="71"/>
      <c r="E93" s="70"/>
      <c r="F93" s="70"/>
      <c r="G93" s="73"/>
      <c r="H93" s="11"/>
      <c r="I93" s="74"/>
      <c r="J93" s="70"/>
      <c r="K93" s="84"/>
      <c r="L93" s="70"/>
      <c r="M93" s="144"/>
    </row>
    <row r="94" spans="1:13" ht="15" x14ac:dyDescent="0.25">
      <c r="A94" s="50"/>
      <c r="B94" s="50"/>
      <c r="C94" s="75"/>
      <c r="D94" s="71"/>
      <c r="E94" s="70"/>
      <c r="F94" s="70"/>
      <c r="G94" s="73"/>
      <c r="H94" s="11"/>
      <c r="I94" s="74"/>
      <c r="J94" s="70"/>
      <c r="K94" s="84"/>
      <c r="L94" s="72"/>
      <c r="M94" s="144"/>
    </row>
    <row r="95" spans="1:13" ht="60" x14ac:dyDescent="0.25">
      <c r="A95" s="51" t="s">
        <v>27</v>
      </c>
      <c r="B95" s="50">
        <v>2016</v>
      </c>
      <c r="C95" s="147" t="s">
        <v>33</v>
      </c>
      <c r="D95" s="71"/>
      <c r="E95" s="70"/>
      <c r="F95" s="70"/>
      <c r="G95" s="73" t="s">
        <v>37</v>
      </c>
      <c r="H95" s="12" t="s">
        <v>74</v>
      </c>
      <c r="I95" s="149" t="s">
        <v>33</v>
      </c>
      <c r="J95" s="148" t="s">
        <v>56</v>
      </c>
      <c r="K95" s="84"/>
      <c r="L95" s="86" t="s">
        <v>88</v>
      </c>
      <c r="M95" s="144"/>
    </row>
    <row r="96" spans="1:13" ht="60" x14ac:dyDescent="0.25">
      <c r="A96" s="50"/>
      <c r="B96" s="50">
        <v>2017</v>
      </c>
      <c r="C96" s="147"/>
      <c r="D96" s="70"/>
      <c r="E96" s="70"/>
      <c r="F96" s="70"/>
      <c r="G96" s="73" t="s">
        <v>37</v>
      </c>
      <c r="H96" s="12" t="s">
        <v>75</v>
      </c>
      <c r="I96" s="149"/>
      <c r="J96" s="148"/>
      <c r="K96" s="84"/>
      <c r="L96" s="86" t="s">
        <v>89</v>
      </c>
      <c r="M96" s="144"/>
    </row>
    <row r="97" spans="1:13" ht="57.75" x14ac:dyDescent="0.25">
      <c r="A97" s="50"/>
      <c r="B97" s="50">
        <v>2018</v>
      </c>
      <c r="C97" s="147"/>
      <c r="D97" s="70"/>
      <c r="E97" s="70"/>
      <c r="F97" s="73" t="s">
        <v>41</v>
      </c>
      <c r="G97" s="73" t="s">
        <v>37</v>
      </c>
      <c r="H97" s="32" t="s">
        <v>76</v>
      </c>
      <c r="I97" s="149"/>
      <c r="J97" s="148"/>
      <c r="K97" s="84"/>
      <c r="L97" s="86" t="s">
        <v>90</v>
      </c>
      <c r="M97" s="144"/>
    </row>
    <row r="98" spans="1:13" ht="15" x14ac:dyDescent="0.25">
      <c r="A98" s="50"/>
      <c r="B98" s="50"/>
      <c r="C98" s="75"/>
      <c r="D98" s="70"/>
      <c r="E98" s="70"/>
      <c r="F98" s="70"/>
      <c r="G98" s="73"/>
      <c r="H98" s="32" t="s">
        <v>77</v>
      </c>
      <c r="I98" s="74"/>
      <c r="J98" s="70"/>
      <c r="K98" s="84"/>
      <c r="L98" s="70"/>
      <c r="M98" s="144"/>
    </row>
    <row r="99" spans="1:13" ht="15" x14ac:dyDescent="0.25">
      <c r="A99" s="50"/>
      <c r="B99" s="50"/>
      <c r="C99" s="76"/>
      <c r="D99" s="70"/>
      <c r="E99" s="70"/>
      <c r="F99" s="70"/>
      <c r="G99" s="73"/>
      <c r="H99" s="32" t="s">
        <v>78</v>
      </c>
      <c r="I99" s="74"/>
      <c r="J99" s="70"/>
      <c r="K99" s="84"/>
      <c r="L99" s="70"/>
      <c r="M99" s="144"/>
    </row>
    <row r="100" spans="1:13" ht="90" customHeight="1" x14ac:dyDescent="0.25">
      <c r="A100" s="51" t="s">
        <v>28</v>
      </c>
      <c r="B100" s="50">
        <v>2016</v>
      </c>
      <c r="C100" s="70" t="s">
        <v>37</v>
      </c>
      <c r="D100" s="71">
        <v>0</v>
      </c>
      <c r="E100" s="70"/>
      <c r="F100" s="70" t="s">
        <v>42</v>
      </c>
      <c r="G100" s="73" t="s">
        <v>38</v>
      </c>
      <c r="H100" s="145" t="s">
        <v>84</v>
      </c>
      <c r="I100" s="149" t="s">
        <v>208</v>
      </c>
      <c r="J100" s="143" t="s">
        <v>56</v>
      </c>
      <c r="K100" s="90">
        <v>0</v>
      </c>
      <c r="L100" s="141" t="s">
        <v>87</v>
      </c>
      <c r="M100" s="144"/>
    </row>
    <row r="101" spans="1:13" ht="15" customHeight="1" x14ac:dyDescent="0.25">
      <c r="A101" s="50"/>
      <c r="B101" s="50">
        <v>2017</v>
      </c>
      <c r="C101" s="70" t="s">
        <v>37</v>
      </c>
      <c r="D101" s="71">
        <v>0</v>
      </c>
      <c r="E101" s="70"/>
      <c r="F101" s="70"/>
      <c r="G101" s="73" t="s">
        <v>38</v>
      </c>
      <c r="H101" s="145"/>
      <c r="I101" s="149"/>
      <c r="J101" s="143"/>
      <c r="K101" s="90">
        <v>0</v>
      </c>
      <c r="L101" s="141"/>
      <c r="M101" s="144"/>
    </row>
    <row r="102" spans="1:13" ht="15" customHeight="1" x14ac:dyDescent="0.25">
      <c r="A102" s="50"/>
      <c r="B102" s="50">
        <v>2018</v>
      </c>
      <c r="C102" s="70" t="s">
        <v>37</v>
      </c>
      <c r="D102" s="71">
        <v>0</v>
      </c>
      <c r="E102" s="70"/>
      <c r="F102" s="70"/>
      <c r="G102" s="73" t="s">
        <v>38</v>
      </c>
      <c r="H102" s="145"/>
      <c r="I102" s="149"/>
      <c r="J102" s="143"/>
      <c r="K102" s="90">
        <v>0</v>
      </c>
      <c r="L102" s="141"/>
      <c r="M102" s="144"/>
    </row>
    <row r="103" spans="1:13" ht="15" x14ac:dyDescent="0.25">
      <c r="A103" s="50"/>
      <c r="B103" s="50"/>
      <c r="C103" s="70"/>
      <c r="D103" s="72"/>
      <c r="E103" s="70"/>
      <c r="F103" s="70"/>
      <c r="G103" s="73"/>
      <c r="H103" s="12"/>
      <c r="I103" s="74"/>
      <c r="J103" s="70"/>
      <c r="K103" s="84"/>
      <c r="L103" s="70"/>
      <c r="M103" s="144"/>
    </row>
    <row r="104" spans="1:13" ht="15" x14ac:dyDescent="0.25">
      <c r="A104" s="50"/>
      <c r="B104" s="50"/>
      <c r="C104" s="70"/>
      <c r="D104" s="71"/>
      <c r="E104" s="70"/>
      <c r="F104" s="70"/>
      <c r="G104" s="73"/>
      <c r="H104" s="11"/>
      <c r="I104" s="74"/>
      <c r="J104" s="70"/>
      <c r="K104" s="84"/>
      <c r="L104" s="70"/>
      <c r="M104" s="144"/>
    </row>
    <row r="105" spans="1:13" ht="15" x14ac:dyDescent="0.25">
      <c r="A105" s="50"/>
      <c r="B105" s="50"/>
      <c r="C105" s="70"/>
      <c r="D105" s="71"/>
      <c r="E105" s="70"/>
      <c r="F105" s="70"/>
      <c r="G105" s="73"/>
      <c r="H105" s="11"/>
      <c r="I105" s="74"/>
      <c r="J105" s="70"/>
      <c r="K105" s="84"/>
      <c r="L105" s="70"/>
      <c r="M105" s="144"/>
    </row>
    <row r="106" spans="1:13" ht="45" x14ac:dyDescent="0.25">
      <c r="A106" s="51" t="s">
        <v>29</v>
      </c>
      <c r="B106" s="50">
        <v>2016</v>
      </c>
      <c r="C106" s="70" t="s">
        <v>37</v>
      </c>
      <c r="D106" s="71">
        <v>0</v>
      </c>
      <c r="E106" s="70"/>
      <c r="F106" s="70" t="s">
        <v>42</v>
      </c>
      <c r="G106" s="73" t="s">
        <v>37</v>
      </c>
      <c r="H106" s="145" t="s">
        <v>84</v>
      </c>
      <c r="I106" s="149" t="s">
        <v>208</v>
      </c>
      <c r="J106" s="143" t="s">
        <v>56</v>
      </c>
      <c r="K106" s="90">
        <v>0</v>
      </c>
      <c r="L106" s="141" t="s">
        <v>87</v>
      </c>
      <c r="M106" s="144"/>
    </row>
    <row r="107" spans="1:13" ht="15" customHeight="1" x14ac:dyDescent="0.25">
      <c r="A107" s="50"/>
      <c r="B107" s="50">
        <v>2017</v>
      </c>
      <c r="C107" s="70" t="s">
        <v>37</v>
      </c>
      <c r="D107" s="71">
        <v>0</v>
      </c>
      <c r="E107" s="70"/>
      <c r="F107" s="70"/>
      <c r="G107" s="73" t="s">
        <v>37</v>
      </c>
      <c r="H107" s="145"/>
      <c r="I107" s="149"/>
      <c r="J107" s="143"/>
      <c r="K107" s="90">
        <v>0</v>
      </c>
      <c r="L107" s="141"/>
      <c r="M107" s="144"/>
    </row>
    <row r="108" spans="1:13" ht="15" customHeight="1" x14ac:dyDescent="0.25">
      <c r="A108" s="50"/>
      <c r="B108" s="50">
        <v>2018</v>
      </c>
      <c r="C108" s="70" t="s">
        <v>37</v>
      </c>
      <c r="D108" s="71">
        <v>0</v>
      </c>
      <c r="E108" s="70"/>
      <c r="F108" s="70"/>
      <c r="G108" s="73" t="s">
        <v>37</v>
      </c>
      <c r="H108" s="145"/>
      <c r="I108" s="149"/>
      <c r="J108" s="143"/>
      <c r="K108" s="90">
        <v>0</v>
      </c>
      <c r="L108" s="141"/>
      <c r="M108" s="144"/>
    </row>
    <row r="109" spans="1:13" ht="15" x14ac:dyDescent="0.25">
      <c r="A109" s="50"/>
      <c r="B109" s="50"/>
      <c r="C109" s="70"/>
      <c r="D109" s="71"/>
      <c r="E109" s="70"/>
      <c r="F109" s="70"/>
      <c r="G109" s="73"/>
      <c r="H109" s="11"/>
      <c r="I109" s="74"/>
      <c r="J109" s="70"/>
      <c r="K109" s="84"/>
      <c r="L109" s="70"/>
      <c r="M109" s="144"/>
    </row>
    <row r="110" spans="1:13" ht="15" x14ac:dyDescent="0.25">
      <c r="A110" s="50"/>
      <c r="B110" s="50"/>
      <c r="C110" s="70"/>
      <c r="D110" s="71"/>
      <c r="E110" s="70"/>
      <c r="F110" s="70"/>
      <c r="G110" s="73"/>
      <c r="H110" s="11"/>
      <c r="I110" s="74"/>
      <c r="J110" s="70"/>
      <c r="K110" s="84"/>
      <c r="L110" s="70"/>
      <c r="M110" s="144"/>
    </row>
    <row r="111" spans="1:13" ht="45" x14ac:dyDescent="0.25">
      <c r="A111" s="51" t="s">
        <v>30</v>
      </c>
      <c r="B111" s="50">
        <v>2016</v>
      </c>
      <c r="C111" s="70" t="s">
        <v>37</v>
      </c>
      <c r="D111" s="71">
        <v>0</v>
      </c>
      <c r="E111" s="70"/>
      <c r="F111" s="70">
        <v>0</v>
      </c>
      <c r="G111" s="73" t="s">
        <v>39</v>
      </c>
      <c r="H111" s="32">
        <v>0</v>
      </c>
      <c r="I111" s="74">
        <v>0</v>
      </c>
      <c r="J111" s="81">
        <v>2.1499999999999998E-2</v>
      </c>
      <c r="K111" s="84"/>
      <c r="L111" s="71">
        <v>0.01</v>
      </c>
      <c r="M111" s="144"/>
    </row>
    <row r="112" spans="1:13" ht="29.25" x14ac:dyDescent="0.25">
      <c r="A112" s="50"/>
      <c r="B112" s="50">
        <v>2017</v>
      </c>
      <c r="C112" s="101">
        <v>7.0000000000000001E-3</v>
      </c>
      <c r="D112" s="71">
        <v>0</v>
      </c>
      <c r="E112" s="70"/>
      <c r="F112" s="70">
        <v>0</v>
      </c>
      <c r="G112" s="73" t="s">
        <v>39</v>
      </c>
      <c r="H112" s="32">
        <v>0</v>
      </c>
      <c r="I112" s="74">
        <v>0</v>
      </c>
      <c r="J112" s="81">
        <v>1.18E-2</v>
      </c>
      <c r="K112" s="84"/>
      <c r="L112" s="71">
        <v>0.02</v>
      </c>
      <c r="M112" s="144"/>
    </row>
    <row r="113" spans="1:22" ht="29.25" x14ac:dyDescent="0.25">
      <c r="A113" s="50"/>
      <c r="B113" s="50">
        <v>2018</v>
      </c>
      <c r="C113" s="114">
        <v>0.01</v>
      </c>
      <c r="D113" s="71">
        <v>0</v>
      </c>
      <c r="E113" s="70"/>
      <c r="F113" s="70">
        <v>0</v>
      </c>
      <c r="G113" s="73" t="s">
        <v>39</v>
      </c>
      <c r="H113" s="32">
        <v>0</v>
      </c>
      <c r="I113" s="74">
        <v>0</v>
      </c>
      <c r="J113" s="81">
        <v>1.9400000000000001E-2</v>
      </c>
      <c r="K113" s="84"/>
      <c r="L113" s="71">
        <v>0.04</v>
      </c>
      <c r="M113" s="144"/>
    </row>
    <row r="114" spans="1:22" ht="15" x14ac:dyDescent="0.25">
      <c r="A114" s="50"/>
      <c r="B114" s="50"/>
      <c r="C114" s="70"/>
      <c r="D114" s="70"/>
      <c r="E114" s="70"/>
      <c r="F114" s="70"/>
      <c r="G114" s="73"/>
      <c r="H114" s="11"/>
      <c r="I114" s="74"/>
      <c r="J114" s="70"/>
      <c r="K114" s="84"/>
      <c r="L114" s="70"/>
      <c r="M114" s="144"/>
    </row>
    <row r="115" spans="1:22" ht="15" x14ac:dyDescent="0.25">
      <c r="A115" s="50"/>
      <c r="B115" s="50"/>
      <c r="C115" s="70"/>
      <c r="D115" s="72"/>
      <c r="E115" s="70"/>
      <c r="F115" s="70"/>
      <c r="G115" s="73"/>
      <c r="H115" s="11"/>
      <c r="I115" s="74"/>
      <c r="J115" s="70"/>
      <c r="K115" s="84"/>
      <c r="L115" s="70"/>
      <c r="M115" s="144"/>
    </row>
    <row r="116" spans="1:22" ht="15" x14ac:dyDescent="0.25">
      <c r="A116" s="50"/>
      <c r="B116" s="50"/>
      <c r="C116" s="70"/>
      <c r="D116" s="71"/>
      <c r="E116" s="70"/>
      <c r="F116" s="70"/>
      <c r="G116" s="73"/>
      <c r="H116" s="11"/>
      <c r="I116" s="74"/>
      <c r="J116" s="70"/>
      <c r="K116" s="84"/>
      <c r="L116" s="72"/>
      <c r="M116" s="144"/>
    </row>
    <row r="117" spans="1:22" ht="45" x14ac:dyDescent="0.25">
      <c r="A117" s="51" t="s">
        <v>31</v>
      </c>
      <c r="B117" s="50">
        <v>2016</v>
      </c>
      <c r="C117" s="76">
        <v>0</v>
      </c>
      <c r="D117" s="71">
        <v>0</v>
      </c>
      <c r="E117" s="70"/>
      <c r="F117" s="70">
        <v>0</v>
      </c>
      <c r="G117" s="73" t="s">
        <v>39</v>
      </c>
      <c r="H117" s="32">
        <v>0</v>
      </c>
      <c r="I117" s="74">
        <v>0</v>
      </c>
      <c r="J117" s="81">
        <v>2.6700000000000002E-2</v>
      </c>
      <c r="K117" s="84"/>
      <c r="L117" s="97">
        <v>4.4999999999999998E-2</v>
      </c>
      <c r="M117" s="144"/>
    </row>
    <row r="118" spans="1:22" ht="29.25" x14ac:dyDescent="0.25">
      <c r="A118" s="50"/>
      <c r="B118" s="50">
        <v>2017</v>
      </c>
      <c r="C118" s="114">
        <v>0.2</v>
      </c>
      <c r="D118" s="71">
        <v>0</v>
      </c>
      <c r="E118" s="70"/>
      <c r="F118" s="70">
        <v>0</v>
      </c>
      <c r="G118" s="73" t="s">
        <v>39</v>
      </c>
      <c r="H118" s="32">
        <v>0</v>
      </c>
      <c r="I118" s="74">
        <v>0</v>
      </c>
      <c r="J118" s="81">
        <v>1.44E-2</v>
      </c>
      <c r="K118" s="84"/>
      <c r="L118" s="71">
        <v>0.06</v>
      </c>
      <c r="M118" s="144"/>
    </row>
    <row r="119" spans="1:22" ht="29.25" x14ac:dyDescent="0.25">
      <c r="A119" s="50"/>
      <c r="B119" s="50">
        <v>2018</v>
      </c>
      <c r="C119" s="114">
        <v>0.3</v>
      </c>
      <c r="D119" s="71">
        <v>0</v>
      </c>
      <c r="E119" s="70"/>
      <c r="F119" s="70">
        <v>0</v>
      </c>
      <c r="G119" s="73" t="s">
        <v>39</v>
      </c>
      <c r="H119" s="11">
        <v>0</v>
      </c>
      <c r="I119" s="74">
        <v>0</v>
      </c>
      <c r="J119" s="81">
        <v>2.5100000000000001E-2</v>
      </c>
      <c r="K119" s="84"/>
      <c r="L119" s="71">
        <v>0.15</v>
      </c>
      <c r="M119" s="144"/>
    </row>
    <row r="120" spans="1:22" ht="15" x14ac:dyDescent="0.25">
      <c r="A120" s="50"/>
      <c r="B120" s="50"/>
      <c r="C120" s="70"/>
      <c r="D120" s="70"/>
      <c r="E120" s="70"/>
      <c r="F120" s="70"/>
      <c r="G120" s="73"/>
      <c r="H120" s="11"/>
      <c r="I120" s="74"/>
      <c r="J120" s="70"/>
      <c r="K120" s="84"/>
      <c r="L120" s="70"/>
      <c r="M120" s="144"/>
    </row>
    <row r="121" spans="1:22" ht="15" x14ac:dyDescent="0.25">
      <c r="A121" s="50"/>
      <c r="B121" s="50"/>
      <c r="C121" s="70"/>
      <c r="D121" s="70"/>
      <c r="E121" s="70"/>
      <c r="F121" s="70"/>
      <c r="G121" s="73"/>
      <c r="H121" s="11"/>
      <c r="I121" s="74"/>
      <c r="J121" s="70"/>
      <c r="K121" s="84"/>
      <c r="L121" s="70"/>
      <c r="M121" s="144"/>
    </row>
    <row r="122" spans="1:22" ht="15" x14ac:dyDescent="0.25">
      <c r="A122" s="50"/>
      <c r="B122" s="50"/>
      <c r="C122" s="70"/>
      <c r="D122" s="70"/>
      <c r="E122" s="70"/>
      <c r="F122" s="70"/>
      <c r="G122" s="73"/>
      <c r="H122" s="11"/>
      <c r="I122" s="74"/>
      <c r="J122" s="70"/>
      <c r="K122" s="84"/>
      <c r="L122" s="70"/>
      <c r="M122" s="144"/>
    </row>
    <row r="123" spans="1:22" ht="30" x14ac:dyDescent="0.25">
      <c r="A123" s="51" t="s">
        <v>32</v>
      </c>
      <c r="B123" s="50">
        <v>2016</v>
      </c>
      <c r="C123" s="70" t="s">
        <v>37</v>
      </c>
      <c r="D123" s="71">
        <v>0</v>
      </c>
      <c r="E123" s="70"/>
      <c r="F123" s="70">
        <v>0</v>
      </c>
      <c r="G123" s="73">
        <f>-G124-G124-G125</f>
        <v>0</v>
      </c>
      <c r="H123" s="11"/>
      <c r="I123" s="74">
        <v>0</v>
      </c>
      <c r="J123" s="71">
        <v>0</v>
      </c>
      <c r="K123" s="84"/>
      <c r="L123" s="115">
        <v>0</v>
      </c>
      <c r="M123" s="144"/>
    </row>
    <row r="124" spans="1:22" ht="15" x14ac:dyDescent="0.25">
      <c r="A124" s="50"/>
      <c r="B124" s="50">
        <v>2017</v>
      </c>
      <c r="C124" s="76">
        <v>0</v>
      </c>
      <c r="D124" s="71">
        <v>0</v>
      </c>
      <c r="E124" s="70"/>
      <c r="F124" s="70">
        <v>0</v>
      </c>
      <c r="G124" s="73">
        <v>0</v>
      </c>
      <c r="H124" s="11"/>
      <c r="I124" s="74">
        <v>0</v>
      </c>
      <c r="J124" s="71">
        <v>0</v>
      </c>
      <c r="K124" s="84"/>
      <c r="L124" s="115">
        <v>0</v>
      </c>
      <c r="M124" s="144"/>
    </row>
    <row r="125" spans="1:22" ht="15" x14ac:dyDescent="0.25">
      <c r="A125" s="50"/>
      <c r="B125" s="50">
        <v>2018</v>
      </c>
      <c r="C125" s="114">
        <v>0</v>
      </c>
      <c r="D125" s="71">
        <v>0</v>
      </c>
      <c r="E125" s="70"/>
      <c r="F125" s="70">
        <v>0</v>
      </c>
      <c r="G125" s="73">
        <v>0</v>
      </c>
      <c r="H125" s="11"/>
      <c r="I125" s="74">
        <v>0</v>
      </c>
      <c r="J125" s="71">
        <v>0</v>
      </c>
      <c r="K125" s="84"/>
      <c r="L125" s="115">
        <v>0</v>
      </c>
      <c r="M125" s="144"/>
    </row>
    <row r="126" spans="1:22" x14ac:dyDescent="0.2">
      <c r="A126" s="116"/>
      <c r="B126" s="116"/>
      <c r="C126" s="116"/>
      <c r="D126" s="116"/>
      <c r="E126" s="116"/>
      <c r="F126" s="116"/>
      <c r="G126" s="116"/>
      <c r="H126" s="116"/>
      <c r="I126" s="116"/>
      <c r="J126" s="116"/>
      <c r="K126" s="116"/>
      <c r="L126" s="116"/>
      <c r="M126" s="122"/>
    </row>
    <row r="127" spans="1:22" x14ac:dyDescent="0.2">
      <c r="A127" s="116"/>
      <c r="B127" s="116"/>
      <c r="C127" s="116"/>
      <c r="D127" s="116"/>
      <c r="E127" s="116"/>
      <c r="F127" s="116"/>
      <c r="G127" s="116"/>
      <c r="H127" s="116"/>
      <c r="I127" s="116"/>
      <c r="J127" s="116"/>
      <c r="K127" s="116"/>
      <c r="L127" s="116"/>
      <c r="M127" s="122"/>
    </row>
    <row r="128" spans="1:22" ht="18" x14ac:dyDescent="0.25">
      <c r="A128" s="16"/>
      <c r="B128" s="116"/>
      <c r="C128" s="116"/>
      <c r="D128" s="116"/>
      <c r="E128" s="15"/>
      <c r="F128" s="15"/>
      <c r="G128" s="15"/>
      <c r="H128" s="15"/>
      <c r="I128" s="15"/>
      <c r="J128" s="15"/>
      <c r="K128" s="15"/>
      <c r="L128" s="15"/>
      <c r="M128" s="122"/>
      <c r="N128" s="15"/>
      <c r="O128" s="15"/>
      <c r="P128" s="15"/>
      <c r="Q128" s="15"/>
      <c r="R128" s="15"/>
      <c r="S128" s="15"/>
      <c r="T128" s="15"/>
      <c r="U128" s="15"/>
      <c r="V128" s="15"/>
    </row>
    <row r="129" spans="2:13" x14ac:dyDescent="0.2">
      <c r="B129" s="25"/>
      <c r="C129" s="25"/>
      <c r="D129" s="25"/>
      <c r="M129" s="122"/>
    </row>
    <row r="130" spans="2:13" x14ac:dyDescent="0.2">
      <c r="B130" s="25"/>
      <c r="C130" s="25"/>
      <c r="D130" s="25"/>
      <c r="M130" s="122"/>
    </row>
    <row r="131" spans="2:13" x14ac:dyDescent="0.2">
      <c r="B131" s="25"/>
      <c r="C131" s="18"/>
      <c r="D131" s="25"/>
      <c r="M131" s="122"/>
    </row>
    <row r="132" spans="2:13" x14ac:dyDescent="0.2">
      <c r="B132" s="25"/>
      <c r="C132" s="18"/>
      <c r="D132" s="25"/>
      <c r="M132" s="122"/>
    </row>
    <row r="133" spans="2:13" x14ac:dyDescent="0.2">
      <c r="B133" s="25"/>
      <c r="C133" s="18"/>
      <c r="D133" s="25"/>
    </row>
    <row r="134" spans="2:13" x14ac:dyDescent="0.2">
      <c r="B134" s="25"/>
      <c r="C134" s="18"/>
      <c r="D134" s="25"/>
    </row>
    <row r="135" spans="2:13" x14ac:dyDescent="0.2">
      <c r="B135" s="25"/>
      <c r="C135" s="18"/>
      <c r="D135" s="25"/>
    </row>
    <row r="136" spans="2:13" x14ac:dyDescent="0.2">
      <c r="B136" s="25"/>
      <c r="C136" s="25"/>
      <c r="D136" s="25"/>
    </row>
    <row r="137" spans="2:13" x14ac:dyDescent="0.2">
      <c r="C137" s="18"/>
    </row>
    <row r="138" spans="2:13" x14ac:dyDescent="0.2">
      <c r="C138" s="18"/>
    </row>
  </sheetData>
  <mergeCells count="20">
    <mergeCell ref="H100:H102"/>
    <mergeCell ref="H106:H108"/>
    <mergeCell ref="J83:J85"/>
    <mergeCell ref="C22:C24"/>
    <mergeCell ref="F22:F24"/>
    <mergeCell ref="E22:E24"/>
    <mergeCell ref="C95:C97"/>
    <mergeCell ref="J95:J97"/>
    <mergeCell ref="J22:J24"/>
    <mergeCell ref="I22:I24"/>
    <mergeCell ref="I100:I102"/>
    <mergeCell ref="I95:I97"/>
    <mergeCell ref="I106:I108"/>
    <mergeCell ref="L106:L108"/>
    <mergeCell ref="L89:L92"/>
    <mergeCell ref="J100:J102"/>
    <mergeCell ref="J106:J108"/>
    <mergeCell ref="M4:M125"/>
    <mergeCell ref="L83:L85"/>
    <mergeCell ref="L100:L102"/>
  </mergeCells>
  <pageMargins left="0.7" right="0.7" top="0.75" bottom="0.75" header="0.3" footer="0.3"/>
  <pageSetup paperSize="9" scale="7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rightToLeft="1" workbookViewId="0">
      <selection activeCell="B16" sqref="B16"/>
    </sheetView>
  </sheetViews>
  <sheetFormatPr defaultRowHeight="14.25" x14ac:dyDescent="0.2"/>
  <cols>
    <col min="1" max="1" width="22.5" customWidth="1"/>
    <col min="2" max="2" width="22.125" customWidth="1"/>
    <col min="3" max="3" width="13.875" customWidth="1"/>
    <col min="4" max="4" width="23.25" customWidth="1"/>
  </cols>
  <sheetData>
    <row r="1" spans="1:4" ht="15" customHeight="1" x14ac:dyDescent="0.2">
      <c r="A1" s="137" t="s">
        <v>262</v>
      </c>
      <c r="B1" s="137" t="s">
        <v>263</v>
      </c>
      <c r="C1" s="140" t="s">
        <v>46</v>
      </c>
      <c r="D1" s="140" t="s">
        <v>47</v>
      </c>
    </row>
    <row r="2" spans="1:4" ht="15" x14ac:dyDescent="0.2">
      <c r="A2" s="140">
        <v>0</v>
      </c>
      <c r="B2" s="140">
        <v>2</v>
      </c>
      <c r="C2" s="140">
        <v>0</v>
      </c>
      <c r="D2" s="10" t="s">
        <v>48</v>
      </c>
    </row>
    <row r="3" spans="1:4" ht="15" x14ac:dyDescent="0.2">
      <c r="A3" s="140">
        <v>14</v>
      </c>
      <c r="B3" s="140">
        <v>16</v>
      </c>
      <c r="C3" s="140">
        <v>10</v>
      </c>
      <c r="D3" s="10" t="s">
        <v>49</v>
      </c>
    </row>
    <row r="4" spans="1:4" ht="15" x14ac:dyDescent="0.2">
      <c r="A4" s="140">
        <v>897</v>
      </c>
      <c r="B4" s="140">
        <v>938</v>
      </c>
      <c r="C4" s="140">
        <v>740</v>
      </c>
      <c r="D4" s="10" t="s">
        <v>50</v>
      </c>
    </row>
    <row r="5" spans="1:4" ht="15" x14ac:dyDescent="0.2">
      <c r="A5" s="140">
        <v>3894</v>
      </c>
      <c r="B5" s="140">
        <v>3647</v>
      </c>
      <c r="C5" s="140">
        <v>3326</v>
      </c>
      <c r="D5" s="10" t="s">
        <v>51</v>
      </c>
    </row>
    <row r="6" spans="1:4" ht="15" x14ac:dyDescent="0.2">
      <c r="A6" s="140">
        <v>145</v>
      </c>
      <c r="B6" s="140">
        <v>131</v>
      </c>
      <c r="C6" s="140">
        <v>152</v>
      </c>
      <c r="D6" s="10" t="s">
        <v>52</v>
      </c>
    </row>
    <row r="7" spans="1:4" ht="15" x14ac:dyDescent="0.2">
      <c r="A7" s="140">
        <v>0</v>
      </c>
      <c r="B7" s="140">
        <v>1</v>
      </c>
      <c r="C7" s="140">
        <v>0</v>
      </c>
      <c r="D7" s="10" t="s">
        <v>53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rightToLeft="1" workbookViewId="0">
      <selection activeCell="K37" sqref="K37"/>
    </sheetView>
  </sheetViews>
  <sheetFormatPr defaultRowHeight="14.25" x14ac:dyDescent="0.2"/>
  <sheetData>
    <row r="1" spans="1:4" x14ac:dyDescent="0.2">
      <c r="A1" s="150" t="s">
        <v>40</v>
      </c>
      <c r="B1" s="150"/>
      <c r="C1" s="150"/>
      <c r="D1" s="150"/>
    </row>
    <row r="2" spans="1:4" x14ac:dyDescent="0.2">
      <c r="B2" s="1">
        <v>2016</v>
      </c>
      <c r="C2" s="1">
        <v>2017</v>
      </c>
      <c r="D2" s="1">
        <v>2018</v>
      </c>
    </row>
    <row r="3" spans="1:4" x14ac:dyDescent="0.2">
      <c r="A3" s="5">
        <v>17</v>
      </c>
      <c r="B3" s="6">
        <v>1</v>
      </c>
      <c r="C3" s="6">
        <v>1</v>
      </c>
      <c r="D3" s="7"/>
    </row>
    <row r="4" spans="1:4" x14ac:dyDescent="0.2">
      <c r="A4" s="5">
        <v>18</v>
      </c>
      <c r="B4" s="6">
        <v>4</v>
      </c>
      <c r="C4" s="6">
        <v>2</v>
      </c>
      <c r="D4" s="6">
        <v>2</v>
      </c>
    </row>
    <row r="5" spans="1:4" x14ac:dyDescent="0.2">
      <c r="A5" s="5">
        <v>19</v>
      </c>
      <c r="B5" s="6">
        <v>15</v>
      </c>
      <c r="C5" s="6">
        <v>17</v>
      </c>
      <c r="D5" s="6">
        <v>15</v>
      </c>
    </row>
    <row r="6" spans="1:4" x14ac:dyDescent="0.2">
      <c r="A6" s="5">
        <v>20</v>
      </c>
      <c r="B6" s="6">
        <v>45</v>
      </c>
      <c r="C6" s="6">
        <v>55</v>
      </c>
      <c r="D6" s="6">
        <v>44</v>
      </c>
    </row>
    <row r="7" spans="1:4" x14ac:dyDescent="0.2">
      <c r="A7" s="5">
        <v>21</v>
      </c>
      <c r="B7" s="6">
        <v>82</v>
      </c>
      <c r="C7" s="6">
        <v>79</v>
      </c>
      <c r="D7" s="6">
        <v>86</v>
      </c>
    </row>
    <row r="8" spans="1:4" x14ac:dyDescent="0.2">
      <c r="A8" s="5">
        <v>22</v>
      </c>
      <c r="B8" s="6">
        <v>129</v>
      </c>
      <c r="C8" s="6">
        <v>117</v>
      </c>
      <c r="D8" s="6">
        <v>111</v>
      </c>
    </row>
    <row r="9" spans="1:4" x14ac:dyDescent="0.2">
      <c r="A9" s="5">
        <v>23</v>
      </c>
      <c r="B9" s="6">
        <v>150</v>
      </c>
      <c r="C9" s="6">
        <v>167</v>
      </c>
      <c r="D9" s="6">
        <v>160</v>
      </c>
    </row>
    <row r="10" spans="1:4" x14ac:dyDescent="0.2">
      <c r="A10" s="5">
        <v>24</v>
      </c>
      <c r="B10" s="6">
        <v>223</v>
      </c>
      <c r="C10" s="6">
        <v>183</v>
      </c>
      <c r="D10" s="6">
        <v>182</v>
      </c>
    </row>
    <row r="11" spans="1:4" x14ac:dyDescent="0.2">
      <c r="A11" s="5">
        <v>25</v>
      </c>
      <c r="B11" s="6">
        <v>235</v>
      </c>
      <c r="C11" s="6">
        <v>241</v>
      </c>
      <c r="D11" s="6">
        <v>222</v>
      </c>
    </row>
    <row r="12" spans="1:4" x14ac:dyDescent="0.2">
      <c r="A12" s="5">
        <v>26</v>
      </c>
      <c r="B12" s="6">
        <v>266</v>
      </c>
      <c r="C12" s="6">
        <v>266</v>
      </c>
      <c r="D12" s="6">
        <v>284</v>
      </c>
    </row>
    <row r="13" spans="1:4" x14ac:dyDescent="0.2">
      <c r="A13" s="5">
        <v>27</v>
      </c>
      <c r="B13" s="6">
        <v>268</v>
      </c>
      <c r="C13" s="6">
        <v>286</v>
      </c>
      <c r="D13" s="6">
        <v>318</v>
      </c>
    </row>
    <row r="14" spans="1:4" x14ac:dyDescent="0.2">
      <c r="A14" s="5">
        <v>28</v>
      </c>
      <c r="B14" s="6">
        <v>324</v>
      </c>
      <c r="C14" s="6">
        <v>315</v>
      </c>
      <c r="D14" s="6">
        <v>349</v>
      </c>
    </row>
    <row r="15" spans="1:4" x14ac:dyDescent="0.2">
      <c r="A15" s="5">
        <v>29</v>
      </c>
      <c r="B15" s="6">
        <v>319</v>
      </c>
      <c r="C15" s="6">
        <v>320</v>
      </c>
      <c r="D15" s="6">
        <v>319</v>
      </c>
    </row>
    <row r="16" spans="1:4" x14ac:dyDescent="0.2">
      <c r="A16" s="5">
        <v>30</v>
      </c>
      <c r="B16" s="6">
        <v>283</v>
      </c>
      <c r="C16" s="6">
        <v>302</v>
      </c>
      <c r="D16" s="6">
        <v>292</v>
      </c>
    </row>
    <row r="17" spans="1:4" x14ac:dyDescent="0.2">
      <c r="A17" s="5">
        <v>31</v>
      </c>
      <c r="B17" s="6">
        <v>269</v>
      </c>
      <c r="C17" s="6">
        <v>304</v>
      </c>
      <c r="D17" s="6">
        <v>361</v>
      </c>
    </row>
    <row r="18" spans="1:4" x14ac:dyDescent="0.2">
      <c r="A18" s="5">
        <v>32</v>
      </c>
      <c r="B18" s="6">
        <v>262</v>
      </c>
      <c r="C18" s="6">
        <v>320</v>
      </c>
      <c r="D18" s="6">
        <v>281</v>
      </c>
    </row>
    <row r="19" spans="1:4" x14ac:dyDescent="0.2">
      <c r="A19" s="5">
        <v>33</v>
      </c>
      <c r="B19" s="6">
        <v>274</v>
      </c>
      <c r="C19" s="6">
        <v>271</v>
      </c>
      <c r="D19" s="6">
        <v>270</v>
      </c>
    </row>
    <row r="20" spans="1:4" x14ac:dyDescent="0.2">
      <c r="A20" s="5">
        <v>34</v>
      </c>
      <c r="B20" s="6">
        <v>251</v>
      </c>
      <c r="C20" s="6">
        <v>250</v>
      </c>
      <c r="D20" s="6">
        <v>235</v>
      </c>
    </row>
    <row r="21" spans="1:4" x14ac:dyDescent="0.2">
      <c r="A21" s="5">
        <v>35</v>
      </c>
      <c r="B21" s="6">
        <v>230</v>
      </c>
      <c r="C21" s="6">
        <v>216</v>
      </c>
      <c r="D21" s="6">
        <v>212</v>
      </c>
    </row>
    <row r="22" spans="1:4" x14ac:dyDescent="0.2">
      <c r="A22" s="5">
        <v>36</v>
      </c>
      <c r="B22" s="6">
        <v>151</v>
      </c>
      <c r="C22" s="6">
        <v>205</v>
      </c>
      <c r="D22" s="6">
        <v>223</v>
      </c>
    </row>
    <row r="23" spans="1:4" x14ac:dyDescent="0.2">
      <c r="A23" s="5">
        <v>37</v>
      </c>
      <c r="B23" s="6">
        <v>149</v>
      </c>
      <c r="C23" s="6">
        <v>175</v>
      </c>
      <c r="D23" s="6">
        <v>171</v>
      </c>
    </row>
    <row r="24" spans="1:4" x14ac:dyDescent="0.2">
      <c r="A24" s="5">
        <v>38</v>
      </c>
      <c r="B24" s="6">
        <v>140</v>
      </c>
      <c r="C24" s="6">
        <v>145</v>
      </c>
      <c r="D24" s="6">
        <v>146</v>
      </c>
    </row>
    <row r="25" spans="1:4" x14ac:dyDescent="0.2">
      <c r="A25" s="5">
        <v>39</v>
      </c>
      <c r="B25" s="6">
        <v>106</v>
      </c>
      <c r="C25" s="6">
        <v>123</v>
      </c>
      <c r="D25" s="6">
        <v>107</v>
      </c>
    </row>
    <row r="26" spans="1:4" x14ac:dyDescent="0.2">
      <c r="A26" s="5">
        <v>40</v>
      </c>
      <c r="B26" s="6">
        <v>82</v>
      </c>
      <c r="C26" s="6">
        <v>88</v>
      </c>
      <c r="D26" s="6">
        <v>110</v>
      </c>
    </row>
    <row r="27" spans="1:4" x14ac:dyDescent="0.2">
      <c r="A27" s="5">
        <v>41</v>
      </c>
      <c r="B27" s="6">
        <v>57</v>
      </c>
      <c r="C27" s="6">
        <v>67</v>
      </c>
      <c r="D27" s="6">
        <v>62</v>
      </c>
    </row>
    <row r="28" spans="1:4" x14ac:dyDescent="0.2">
      <c r="A28" s="5">
        <v>42</v>
      </c>
      <c r="B28" s="6">
        <v>53</v>
      </c>
      <c r="C28" s="6">
        <v>58</v>
      </c>
      <c r="D28" s="6">
        <v>55</v>
      </c>
    </row>
    <row r="29" spans="1:4" x14ac:dyDescent="0.2">
      <c r="A29" s="5">
        <v>43</v>
      </c>
      <c r="B29" s="6">
        <v>32</v>
      </c>
      <c r="C29" s="6">
        <v>34</v>
      </c>
      <c r="D29" s="6">
        <v>36</v>
      </c>
    </row>
    <row r="30" spans="1:4" x14ac:dyDescent="0.2">
      <c r="A30" s="5">
        <v>44</v>
      </c>
      <c r="B30" s="6">
        <v>21</v>
      </c>
      <c r="C30" s="6">
        <v>14</v>
      </c>
      <c r="D30" s="6">
        <v>26</v>
      </c>
    </row>
    <row r="31" spans="1:4" x14ac:dyDescent="0.2">
      <c r="A31" s="5">
        <v>45</v>
      </c>
      <c r="B31" s="6">
        <v>5</v>
      </c>
      <c r="C31" s="6">
        <v>12</v>
      </c>
      <c r="D31" s="6">
        <v>15</v>
      </c>
    </row>
    <row r="32" spans="1:4" x14ac:dyDescent="0.2">
      <c r="A32" s="5">
        <v>46</v>
      </c>
      <c r="B32" s="6">
        <v>7</v>
      </c>
      <c r="C32" s="6">
        <v>9</v>
      </c>
      <c r="D32" s="6">
        <v>13</v>
      </c>
    </row>
    <row r="33" spans="1:4" x14ac:dyDescent="0.2">
      <c r="A33" s="5">
        <v>47</v>
      </c>
      <c r="B33" s="6">
        <v>4</v>
      </c>
      <c r="C33" s="6">
        <v>3</v>
      </c>
      <c r="D33" s="6">
        <v>3</v>
      </c>
    </row>
    <row r="34" spans="1:4" x14ac:dyDescent="0.2">
      <c r="A34" s="5">
        <v>48</v>
      </c>
      <c r="B34" s="6">
        <v>1</v>
      </c>
      <c r="C34" s="6">
        <v>5</v>
      </c>
      <c r="D34" s="6">
        <v>1</v>
      </c>
    </row>
    <row r="35" spans="1:4" x14ac:dyDescent="0.2">
      <c r="A35" s="5">
        <v>49</v>
      </c>
      <c r="B35" s="6">
        <v>1</v>
      </c>
      <c r="C35" s="6">
        <v>1</v>
      </c>
      <c r="D35" s="1"/>
    </row>
    <row r="36" spans="1:4" x14ac:dyDescent="0.2">
      <c r="A36" s="5">
        <v>50</v>
      </c>
      <c r="B36" s="1"/>
      <c r="C36" s="6">
        <v>3</v>
      </c>
      <c r="D36" s="6">
        <v>1</v>
      </c>
    </row>
    <row r="37" spans="1:4" x14ac:dyDescent="0.2">
      <c r="A37" s="5">
        <v>51</v>
      </c>
      <c r="B37" s="1"/>
      <c r="C37" s="6">
        <v>1</v>
      </c>
      <c r="D37" s="7"/>
    </row>
    <row r="38" spans="1:4" x14ac:dyDescent="0.2">
      <c r="A38" s="5">
        <v>52</v>
      </c>
      <c r="B38" s="1"/>
      <c r="C38" s="6">
        <v>1</v>
      </c>
      <c r="D38" s="7"/>
    </row>
    <row r="39" spans="1:4" x14ac:dyDescent="0.2">
      <c r="A39" s="5">
        <v>60</v>
      </c>
      <c r="B39" s="1"/>
      <c r="C39" s="6">
        <v>1</v>
      </c>
      <c r="D39" s="7"/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27"/>
  <sheetViews>
    <sheetView rightToLeft="1" topLeftCell="A13" workbookViewId="0">
      <selection activeCell="G21" sqref="G21"/>
    </sheetView>
  </sheetViews>
  <sheetFormatPr defaultRowHeight="14.25" x14ac:dyDescent="0.2"/>
  <cols>
    <col min="1" max="1" width="21.875" customWidth="1"/>
    <col min="2" max="2" width="12.875" customWidth="1"/>
    <col min="3" max="3" width="6" customWidth="1"/>
    <col min="4" max="4" width="10.875" customWidth="1"/>
  </cols>
  <sheetData>
    <row r="4" spans="1:4" ht="30" customHeight="1" x14ac:dyDescent="0.2">
      <c r="A4" s="154" t="s">
        <v>13</v>
      </c>
      <c r="B4" s="21" t="s">
        <v>49</v>
      </c>
      <c r="C4" s="19">
        <v>2016</v>
      </c>
      <c r="D4" s="22">
        <v>7.0000000000000001E-3</v>
      </c>
    </row>
    <row r="5" spans="1:4" ht="15" x14ac:dyDescent="0.2">
      <c r="A5" s="155"/>
      <c r="B5" s="21" t="s">
        <v>50</v>
      </c>
      <c r="C5" s="19"/>
      <c r="D5" s="22">
        <v>0.16700000000000001</v>
      </c>
    </row>
    <row r="6" spans="1:4" ht="15" x14ac:dyDescent="0.2">
      <c r="A6" s="155"/>
      <c r="B6" s="21" t="s">
        <v>51</v>
      </c>
      <c r="C6" s="19"/>
      <c r="D6" s="22">
        <v>0.79600000000000004</v>
      </c>
    </row>
    <row r="7" spans="1:4" ht="15" x14ac:dyDescent="0.2">
      <c r="A7" s="155"/>
      <c r="B7" s="21" t="s">
        <v>52</v>
      </c>
      <c r="C7" s="19"/>
      <c r="D7" s="22">
        <v>2.9000000000000001E-2</v>
      </c>
    </row>
    <row r="8" spans="1:4" ht="15" x14ac:dyDescent="0.2">
      <c r="A8" s="155"/>
      <c r="B8" s="21" t="s">
        <v>49</v>
      </c>
      <c r="C8" s="19">
        <v>2017</v>
      </c>
      <c r="D8" s="22">
        <v>4.0000000000000001E-3</v>
      </c>
    </row>
    <row r="9" spans="1:4" ht="15" x14ac:dyDescent="0.2">
      <c r="A9" s="155"/>
      <c r="B9" s="21" t="s">
        <v>50</v>
      </c>
      <c r="C9" s="19"/>
      <c r="D9" s="22">
        <v>0.16500000000000001</v>
      </c>
    </row>
    <row r="10" spans="1:4" ht="15" x14ac:dyDescent="0.2">
      <c r="A10" s="155"/>
      <c r="B10" s="21" t="s">
        <v>51</v>
      </c>
      <c r="C10" s="19"/>
      <c r="D10" s="22">
        <v>0.79700000000000004</v>
      </c>
    </row>
    <row r="11" spans="1:4" ht="15" x14ac:dyDescent="0.2">
      <c r="A11" s="155"/>
      <c r="B11" s="21" t="s">
        <v>52</v>
      </c>
      <c r="C11" s="19"/>
      <c r="D11" s="22">
        <v>3.3000000000000002E-2</v>
      </c>
    </row>
    <row r="12" spans="1:4" ht="15" x14ac:dyDescent="0.2">
      <c r="A12" s="155"/>
      <c r="B12" s="21" t="s">
        <v>49</v>
      </c>
      <c r="C12" s="19">
        <v>2018</v>
      </c>
      <c r="D12" s="22">
        <v>5.0000000000000001E-3</v>
      </c>
    </row>
    <row r="13" spans="1:4" ht="15" x14ac:dyDescent="0.2">
      <c r="A13" s="155"/>
      <c r="B13" s="21" t="s">
        <v>50</v>
      </c>
      <c r="C13" s="19"/>
      <c r="D13" s="22">
        <v>0.16600000000000001</v>
      </c>
    </row>
    <row r="14" spans="1:4" ht="15" x14ac:dyDescent="0.2">
      <c r="A14" s="155"/>
      <c r="B14" s="21" t="s">
        <v>51</v>
      </c>
      <c r="C14" s="19"/>
      <c r="D14" s="22">
        <v>0.79900000000000004</v>
      </c>
    </row>
    <row r="15" spans="1:4" ht="15" x14ac:dyDescent="0.2">
      <c r="A15" s="155"/>
      <c r="B15" s="21" t="s">
        <v>52</v>
      </c>
      <c r="C15" s="19"/>
      <c r="D15" s="23">
        <v>0.03</v>
      </c>
    </row>
    <row r="16" spans="1:4" x14ac:dyDescent="0.2">
      <c r="A16" s="24"/>
      <c r="B16" s="24"/>
      <c r="C16" s="24"/>
      <c r="D16" s="24"/>
    </row>
    <row r="17" spans="1:4" x14ac:dyDescent="0.2">
      <c r="A17" s="24"/>
      <c r="B17" s="24"/>
      <c r="C17" s="24"/>
      <c r="D17" s="24"/>
    </row>
    <row r="18" spans="1:4" x14ac:dyDescent="0.2">
      <c r="A18" s="24"/>
      <c r="B18" s="24"/>
      <c r="C18" s="24"/>
      <c r="D18" s="24"/>
    </row>
    <row r="19" spans="1:4" ht="60" customHeight="1" x14ac:dyDescent="0.2">
      <c r="A19" s="156" t="s">
        <v>27</v>
      </c>
      <c r="B19" s="21" t="s">
        <v>81</v>
      </c>
      <c r="C19" s="151">
        <v>2016</v>
      </c>
      <c r="D19" s="22">
        <v>0.46600000000000003</v>
      </c>
    </row>
    <row r="20" spans="1:4" ht="45" customHeight="1" x14ac:dyDescent="0.2">
      <c r="A20" s="157"/>
      <c r="B20" s="21" t="s">
        <v>82</v>
      </c>
      <c r="C20" s="152"/>
      <c r="D20" s="22">
        <v>0.53400000000000003</v>
      </c>
    </row>
    <row r="21" spans="1:4" ht="60" customHeight="1" x14ac:dyDescent="0.2">
      <c r="A21" s="157"/>
      <c r="B21" s="21" t="s">
        <v>83</v>
      </c>
      <c r="C21" s="153"/>
      <c r="D21" s="23">
        <v>0</v>
      </c>
    </row>
    <row r="22" spans="1:4" ht="15" x14ac:dyDescent="0.2">
      <c r="A22" s="157"/>
      <c r="B22" s="21" t="s">
        <v>81</v>
      </c>
      <c r="C22" s="151">
        <v>2017</v>
      </c>
      <c r="D22" s="22">
        <v>0.49399999999999999</v>
      </c>
    </row>
    <row r="23" spans="1:4" ht="15" x14ac:dyDescent="0.2">
      <c r="A23" s="157"/>
      <c r="B23" s="21" t="s">
        <v>82</v>
      </c>
      <c r="C23" s="152"/>
      <c r="D23" s="22">
        <v>0.50600000000000001</v>
      </c>
    </row>
    <row r="24" spans="1:4" ht="30" x14ac:dyDescent="0.2">
      <c r="A24" s="157"/>
      <c r="B24" s="21" t="s">
        <v>83</v>
      </c>
      <c r="C24" s="153"/>
      <c r="D24" s="23">
        <v>0</v>
      </c>
    </row>
    <row r="25" spans="1:4" ht="15" x14ac:dyDescent="0.2">
      <c r="A25" s="157"/>
      <c r="B25" s="21" t="s">
        <v>81</v>
      </c>
      <c r="C25" s="151">
        <v>2018</v>
      </c>
      <c r="D25" s="23">
        <v>0.5</v>
      </c>
    </row>
    <row r="26" spans="1:4" ht="15" x14ac:dyDescent="0.2">
      <c r="A26" s="157"/>
      <c r="B26" s="21" t="s">
        <v>82</v>
      </c>
      <c r="C26" s="152"/>
      <c r="D26" s="23">
        <v>0.5</v>
      </c>
    </row>
    <row r="27" spans="1:4" ht="30" x14ac:dyDescent="0.2">
      <c r="A27" s="158"/>
      <c r="B27" s="21" t="s">
        <v>83</v>
      </c>
      <c r="C27" s="153"/>
      <c r="D27" s="23">
        <v>0</v>
      </c>
    </row>
  </sheetData>
  <mergeCells count="5">
    <mergeCell ref="C19:C21"/>
    <mergeCell ref="C22:C24"/>
    <mergeCell ref="C25:C27"/>
    <mergeCell ref="A4:A15"/>
    <mergeCell ref="A19:A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81"/>
  <sheetViews>
    <sheetView rightToLeft="1" topLeftCell="A37" workbookViewId="0">
      <selection activeCell="D16" sqref="D16"/>
    </sheetView>
  </sheetViews>
  <sheetFormatPr defaultRowHeight="14.25" x14ac:dyDescent="0.2"/>
  <cols>
    <col min="1" max="1" width="13.375" bestFit="1" customWidth="1"/>
    <col min="2" max="2" width="14.125" bestFit="1" customWidth="1"/>
    <col min="3" max="3" width="4.875" bestFit="1" customWidth="1"/>
    <col min="7" max="7" width="12.5" bestFit="1" customWidth="1"/>
    <col min="8" max="8" width="19.375" customWidth="1"/>
    <col min="9" max="9" width="9.5" bestFit="1" customWidth="1"/>
  </cols>
  <sheetData>
    <row r="2" spans="1:9" ht="15" thickBot="1" x14ac:dyDescent="0.25"/>
    <row r="3" spans="1:9" ht="60.75" thickBot="1" x14ac:dyDescent="0.25">
      <c r="A3" s="36" t="s">
        <v>91</v>
      </c>
      <c r="B3" s="37" t="s">
        <v>92</v>
      </c>
      <c r="C3" s="38" t="s">
        <v>93</v>
      </c>
      <c r="G3" s="40" t="s">
        <v>95</v>
      </c>
      <c r="H3" s="41" t="s">
        <v>96</v>
      </c>
      <c r="I3" s="41" t="s">
        <v>97</v>
      </c>
    </row>
    <row r="4" spans="1:9" ht="24.75" thickBot="1" x14ac:dyDescent="0.25">
      <c r="A4" s="162">
        <v>2016</v>
      </c>
      <c r="B4" s="39" t="s">
        <v>94</v>
      </c>
      <c r="C4" s="39">
        <v>1</v>
      </c>
      <c r="G4" s="159">
        <v>2016</v>
      </c>
      <c r="H4" s="42" t="s">
        <v>98</v>
      </c>
      <c r="I4" s="43">
        <v>0.16400000000000001</v>
      </c>
    </row>
    <row r="5" spans="1:9" ht="24.75" thickBot="1" x14ac:dyDescent="0.25">
      <c r="A5" s="163"/>
      <c r="B5" s="39">
        <v>15</v>
      </c>
      <c r="C5" s="39">
        <v>1</v>
      </c>
      <c r="G5" s="160"/>
      <c r="H5" s="42" t="s">
        <v>99</v>
      </c>
      <c r="I5" s="43">
        <v>0.14460000000000001</v>
      </c>
    </row>
    <row r="6" spans="1:9" ht="24.75" thickBot="1" x14ac:dyDescent="0.25">
      <c r="A6" s="163"/>
      <c r="B6" s="39">
        <v>16</v>
      </c>
      <c r="C6" s="39">
        <v>1</v>
      </c>
      <c r="G6" s="160"/>
      <c r="H6" s="42" t="s">
        <v>100</v>
      </c>
      <c r="I6" s="43">
        <v>0.1333</v>
      </c>
    </row>
    <row r="7" spans="1:9" ht="24.75" thickBot="1" x14ac:dyDescent="0.25">
      <c r="A7" s="163"/>
      <c r="B7" s="39">
        <v>17</v>
      </c>
      <c r="C7" s="39">
        <v>2</v>
      </c>
      <c r="G7" s="160"/>
      <c r="H7" s="42" t="s">
        <v>101</v>
      </c>
      <c r="I7" s="43">
        <v>0.1163</v>
      </c>
    </row>
    <row r="8" spans="1:9" ht="15" thickBot="1" x14ac:dyDescent="0.25">
      <c r="A8" s="163"/>
      <c r="B8" s="39">
        <v>18</v>
      </c>
      <c r="C8" s="39">
        <v>9</v>
      </c>
      <c r="G8" s="160"/>
      <c r="H8" s="42" t="s">
        <v>102</v>
      </c>
      <c r="I8" s="43">
        <v>6.0100000000000001E-2</v>
      </c>
    </row>
    <row r="9" spans="1:9" ht="15" thickBot="1" x14ac:dyDescent="0.25">
      <c r="A9" s="163"/>
      <c r="B9" s="39">
        <v>19</v>
      </c>
      <c r="C9" s="39">
        <v>28</v>
      </c>
      <c r="G9" s="160"/>
      <c r="H9" s="42" t="s">
        <v>103</v>
      </c>
      <c r="I9" s="43">
        <v>5.8900000000000001E-2</v>
      </c>
    </row>
    <row r="10" spans="1:9" ht="24.75" thickBot="1" x14ac:dyDescent="0.25">
      <c r="A10" s="163"/>
      <c r="B10" s="39">
        <v>20</v>
      </c>
      <c r="C10" s="39">
        <v>50</v>
      </c>
      <c r="G10" s="160"/>
      <c r="H10" s="42" t="s">
        <v>104</v>
      </c>
      <c r="I10" s="43">
        <v>4.07E-2</v>
      </c>
    </row>
    <row r="11" spans="1:9" ht="15" thickBot="1" x14ac:dyDescent="0.25">
      <c r="A11" s="163"/>
      <c r="B11" s="39">
        <v>21</v>
      </c>
      <c r="C11" s="39">
        <v>92</v>
      </c>
      <c r="G11" s="160"/>
      <c r="H11" s="42" t="s">
        <v>105</v>
      </c>
      <c r="I11" s="43">
        <v>3.4099999999999998E-2</v>
      </c>
    </row>
    <row r="12" spans="1:9" ht="24.75" thickBot="1" x14ac:dyDescent="0.25">
      <c r="A12" s="163"/>
      <c r="B12" s="39">
        <v>22</v>
      </c>
      <c r="C12" s="39">
        <v>114</v>
      </c>
      <c r="G12" s="160"/>
      <c r="H12" s="42" t="s">
        <v>106</v>
      </c>
      <c r="I12" s="43">
        <v>2.5999999999999999E-2</v>
      </c>
    </row>
    <row r="13" spans="1:9" ht="15" thickBot="1" x14ac:dyDescent="0.25">
      <c r="A13" s="163"/>
      <c r="B13" s="39">
        <v>23</v>
      </c>
      <c r="C13" s="39">
        <v>124</v>
      </c>
      <c r="G13" s="160"/>
      <c r="H13" s="42" t="s">
        <v>107</v>
      </c>
      <c r="I13" s="43">
        <v>2.4400000000000002E-2</v>
      </c>
    </row>
    <row r="14" spans="1:9" ht="24.75" thickBot="1" x14ac:dyDescent="0.25">
      <c r="A14" s="163"/>
      <c r="B14" s="39">
        <v>24</v>
      </c>
      <c r="C14" s="39">
        <v>189</v>
      </c>
      <c r="G14" s="160"/>
      <c r="H14" s="42" t="s">
        <v>108</v>
      </c>
      <c r="I14" s="43">
        <v>2.1700000000000001E-2</v>
      </c>
    </row>
    <row r="15" spans="1:9" ht="15" thickBot="1" x14ac:dyDescent="0.25">
      <c r="A15" s="163"/>
      <c r="B15" s="39">
        <v>25</v>
      </c>
      <c r="C15" s="39">
        <v>232</v>
      </c>
      <c r="G15" s="160"/>
      <c r="H15" s="42" t="s">
        <v>109</v>
      </c>
      <c r="I15" s="43">
        <v>1.47E-2</v>
      </c>
    </row>
    <row r="16" spans="1:9" ht="15" thickBot="1" x14ac:dyDescent="0.25">
      <c r="A16" s="163"/>
      <c r="B16" s="39">
        <v>26</v>
      </c>
      <c r="C16" s="39">
        <v>334</v>
      </c>
      <c r="G16" s="160"/>
      <c r="H16" s="42" t="s">
        <v>110</v>
      </c>
      <c r="I16" s="43">
        <v>1.24E-2</v>
      </c>
    </row>
    <row r="17" spans="1:9" ht="15" thickBot="1" x14ac:dyDescent="0.25">
      <c r="A17" s="163"/>
      <c r="B17" s="39">
        <v>27</v>
      </c>
      <c r="C17" s="39">
        <v>441</v>
      </c>
      <c r="G17" s="160"/>
      <c r="H17" s="42" t="s">
        <v>111</v>
      </c>
      <c r="I17" s="43">
        <v>1.1599999999999999E-2</v>
      </c>
    </row>
    <row r="18" spans="1:9" ht="15" thickBot="1" x14ac:dyDescent="0.25">
      <c r="A18" s="163"/>
      <c r="B18" s="39">
        <v>28</v>
      </c>
      <c r="C18" s="39">
        <v>665</v>
      </c>
      <c r="G18" s="160"/>
      <c r="H18" s="42" t="s">
        <v>112</v>
      </c>
      <c r="I18" s="43">
        <v>9.7000000000000003E-3</v>
      </c>
    </row>
    <row r="19" spans="1:9" ht="24.75" thickBot="1" x14ac:dyDescent="0.25">
      <c r="A19" s="163"/>
      <c r="B19" s="39">
        <v>29</v>
      </c>
      <c r="C19" s="39">
        <v>822</v>
      </c>
      <c r="G19" s="160"/>
      <c r="H19" s="42" t="s">
        <v>113</v>
      </c>
      <c r="I19" s="43">
        <v>9.2999999999999992E-3</v>
      </c>
    </row>
    <row r="20" spans="1:9" ht="24.75" thickBot="1" x14ac:dyDescent="0.25">
      <c r="A20" s="163"/>
      <c r="B20" s="39">
        <v>30</v>
      </c>
      <c r="C20" s="39">
        <v>956</v>
      </c>
      <c r="G20" s="160"/>
      <c r="H20" s="42" t="s">
        <v>114</v>
      </c>
      <c r="I20" s="43">
        <v>8.8999999999999999E-3</v>
      </c>
    </row>
    <row r="21" spans="1:9" ht="15" thickBot="1" x14ac:dyDescent="0.25">
      <c r="A21" s="163"/>
      <c r="B21" s="39">
        <v>31</v>
      </c>
      <c r="C21" s="39">
        <v>1015</v>
      </c>
      <c r="G21" s="160"/>
      <c r="H21" s="42" t="s">
        <v>115</v>
      </c>
      <c r="I21" s="43">
        <v>7.7999999999999996E-3</v>
      </c>
    </row>
    <row r="22" spans="1:9" ht="24.75" thickBot="1" x14ac:dyDescent="0.25">
      <c r="A22" s="163"/>
      <c r="B22" s="39">
        <v>32</v>
      </c>
      <c r="C22" s="39">
        <v>990</v>
      </c>
      <c r="G22" s="160"/>
      <c r="H22" s="42" t="s">
        <v>116</v>
      </c>
      <c r="I22" s="43">
        <v>7.7999999999999996E-3</v>
      </c>
    </row>
    <row r="23" spans="1:9" ht="24.75" thickBot="1" x14ac:dyDescent="0.25">
      <c r="A23" s="163"/>
      <c r="B23" s="39">
        <v>33</v>
      </c>
      <c r="C23" s="39">
        <v>968</v>
      </c>
      <c r="G23" s="160"/>
      <c r="H23" s="42" t="s">
        <v>117</v>
      </c>
      <c r="I23" s="43">
        <v>6.1999999999999998E-3</v>
      </c>
    </row>
    <row r="24" spans="1:9" ht="24.75" thickBot="1" x14ac:dyDescent="0.25">
      <c r="A24" s="163"/>
      <c r="B24" s="39">
        <v>34</v>
      </c>
      <c r="C24" s="39">
        <v>861</v>
      </c>
      <c r="G24" s="160"/>
      <c r="H24" s="42" t="s">
        <v>118</v>
      </c>
      <c r="I24" s="43">
        <v>5.7999999999999996E-3</v>
      </c>
    </row>
    <row r="25" spans="1:9" ht="15" thickBot="1" x14ac:dyDescent="0.25">
      <c r="A25" s="163"/>
      <c r="B25" s="39">
        <v>35</v>
      </c>
      <c r="C25" s="39">
        <v>797</v>
      </c>
      <c r="G25" s="160"/>
      <c r="H25" s="42" t="s">
        <v>119</v>
      </c>
      <c r="I25" s="43">
        <v>5.0000000000000001E-3</v>
      </c>
    </row>
    <row r="26" spans="1:9" ht="15" thickBot="1" x14ac:dyDescent="0.25">
      <c r="A26" s="163"/>
      <c r="B26" s="39">
        <v>36</v>
      </c>
      <c r="C26" s="39">
        <v>703</v>
      </c>
      <c r="G26" s="160"/>
      <c r="H26" s="42" t="s">
        <v>120</v>
      </c>
      <c r="I26" s="43">
        <v>4.7000000000000002E-3</v>
      </c>
    </row>
    <row r="27" spans="1:9" ht="24.75" thickBot="1" x14ac:dyDescent="0.25">
      <c r="A27" s="163"/>
      <c r="B27" s="39">
        <v>37</v>
      </c>
      <c r="C27" s="39">
        <v>621</v>
      </c>
      <c r="G27" s="160"/>
      <c r="H27" s="42" t="s">
        <v>121</v>
      </c>
      <c r="I27" s="43">
        <v>4.7000000000000002E-3</v>
      </c>
    </row>
    <row r="28" spans="1:9" ht="24.75" thickBot="1" x14ac:dyDescent="0.25">
      <c r="A28" s="163"/>
      <c r="B28" s="39">
        <v>38</v>
      </c>
      <c r="C28" s="39">
        <v>493</v>
      </c>
      <c r="G28" s="160"/>
      <c r="H28" s="42" t="s">
        <v>122</v>
      </c>
      <c r="I28" s="43">
        <v>4.7000000000000002E-3</v>
      </c>
    </row>
    <row r="29" spans="1:9" ht="15" thickBot="1" x14ac:dyDescent="0.25">
      <c r="A29" s="163"/>
      <c r="B29" s="39">
        <v>39</v>
      </c>
      <c r="C29" s="39">
        <v>444</v>
      </c>
      <c r="G29" s="160"/>
      <c r="H29" s="42" t="s">
        <v>123</v>
      </c>
      <c r="I29" s="43">
        <v>3.8999999999999998E-3</v>
      </c>
    </row>
    <row r="30" spans="1:9" ht="24.75" thickBot="1" x14ac:dyDescent="0.25">
      <c r="A30" s="163"/>
      <c r="B30" s="39">
        <v>40</v>
      </c>
      <c r="C30" s="39">
        <v>370</v>
      </c>
      <c r="G30" s="160"/>
      <c r="H30" s="42" t="s">
        <v>124</v>
      </c>
      <c r="I30" s="43">
        <v>3.5000000000000001E-3</v>
      </c>
    </row>
    <row r="31" spans="1:9" ht="24.75" thickBot="1" x14ac:dyDescent="0.25">
      <c r="A31" s="163"/>
      <c r="B31" s="39">
        <v>41</v>
      </c>
      <c r="C31" s="39">
        <v>254</v>
      </c>
      <c r="G31" s="160"/>
      <c r="H31" s="42" t="s">
        <v>125</v>
      </c>
      <c r="I31" s="43">
        <v>3.0999999999999999E-3</v>
      </c>
    </row>
    <row r="32" spans="1:9" ht="15" thickBot="1" x14ac:dyDescent="0.25">
      <c r="A32" s="163"/>
      <c r="B32" s="39">
        <v>42</v>
      </c>
      <c r="C32" s="39">
        <v>175</v>
      </c>
      <c r="G32" s="160"/>
      <c r="H32" s="42" t="s">
        <v>126</v>
      </c>
      <c r="I32" s="43">
        <v>3.0999999999999999E-3</v>
      </c>
    </row>
    <row r="33" spans="1:9" ht="15" thickBot="1" x14ac:dyDescent="0.25">
      <c r="A33" s="163"/>
      <c r="B33" s="39">
        <v>43</v>
      </c>
      <c r="C33" s="39">
        <v>81</v>
      </c>
      <c r="G33" s="160"/>
      <c r="H33" s="42" t="s">
        <v>127</v>
      </c>
      <c r="I33" s="43">
        <v>3.0999999999999999E-3</v>
      </c>
    </row>
    <row r="34" spans="1:9" ht="15" thickBot="1" x14ac:dyDescent="0.25">
      <c r="A34" s="163"/>
      <c r="B34" s="39">
        <v>44</v>
      </c>
      <c r="C34" s="39">
        <v>62</v>
      </c>
      <c r="G34" s="160"/>
      <c r="H34" s="42" t="s">
        <v>128</v>
      </c>
      <c r="I34" s="43">
        <v>2.7000000000000001E-3</v>
      </c>
    </row>
    <row r="35" spans="1:9" ht="15" thickBot="1" x14ac:dyDescent="0.25">
      <c r="A35" s="163"/>
      <c r="B35" s="39">
        <v>45</v>
      </c>
      <c r="C35" s="39">
        <v>36</v>
      </c>
      <c r="G35" s="160"/>
      <c r="H35" s="42" t="s">
        <v>129</v>
      </c>
      <c r="I35" s="43">
        <v>2.7000000000000001E-3</v>
      </c>
    </row>
    <row r="36" spans="1:9" ht="15" thickBot="1" x14ac:dyDescent="0.25">
      <c r="A36" s="163"/>
      <c r="B36" s="39">
        <v>46</v>
      </c>
      <c r="C36" s="39">
        <v>21</v>
      </c>
      <c r="G36" s="160"/>
      <c r="H36" s="42" t="s">
        <v>130</v>
      </c>
      <c r="I36" s="43">
        <v>2.7000000000000001E-3</v>
      </c>
    </row>
    <row r="37" spans="1:9" ht="15" thickBot="1" x14ac:dyDescent="0.25">
      <c r="A37" s="163"/>
      <c r="B37" s="39">
        <v>47</v>
      </c>
      <c r="C37" s="39">
        <v>12</v>
      </c>
      <c r="G37" s="160"/>
      <c r="H37" s="42" t="s">
        <v>131</v>
      </c>
      <c r="I37" s="43">
        <v>2.7000000000000001E-3</v>
      </c>
    </row>
    <row r="38" spans="1:9" ht="15" thickBot="1" x14ac:dyDescent="0.25">
      <c r="A38" s="163"/>
      <c r="B38" s="39">
        <v>48</v>
      </c>
      <c r="C38" s="39">
        <v>13</v>
      </c>
      <c r="G38" s="160"/>
      <c r="H38" s="42" t="s">
        <v>132</v>
      </c>
      <c r="I38" s="43">
        <v>2.7000000000000001E-3</v>
      </c>
    </row>
    <row r="39" spans="1:9" ht="15" thickBot="1" x14ac:dyDescent="0.25">
      <c r="A39" s="163"/>
      <c r="B39" s="39">
        <v>49</v>
      </c>
      <c r="C39" s="39">
        <v>3</v>
      </c>
      <c r="G39" s="160"/>
      <c r="H39" s="42" t="s">
        <v>133</v>
      </c>
      <c r="I39" s="43">
        <v>2.3E-3</v>
      </c>
    </row>
    <row r="40" spans="1:9" ht="15" thickBot="1" x14ac:dyDescent="0.25">
      <c r="A40" s="163"/>
      <c r="B40" s="39">
        <v>50</v>
      </c>
      <c r="C40" s="39">
        <v>8</v>
      </c>
      <c r="G40" s="160"/>
      <c r="H40" s="42" t="s">
        <v>134</v>
      </c>
      <c r="I40" s="43">
        <v>2.3E-3</v>
      </c>
    </row>
    <row r="41" spans="1:9" ht="24.75" thickBot="1" x14ac:dyDescent="0.25">
      <c r="A41" s="163"/>
      <c r="B41" s="39">
        <v>51</v>
      </c>
      <c r="C41" s="39">
        <v>1</v>
      </c>
      <c r="G41" s="160"/>
      <c r="H41" s="42" t="s">
        <v>135</v>
      </c>
      <c r="I41" s="43">
        <v>2.3E-3</v>
      </c>
    </row>
    <row r="42" spans="1:9" ht="24.75" thickBot="1" x14ac:dyDescent="0.25">
      <c r="A42" s="163"/>
      <c r="B42" s="39">
        <v>52</v>
      </c>
      <c r="C42" s="39">
        <v>2</v>
      </c>
      <c r="G42" s="160"/>
      <c r="H42" s="42" t="s">
        <v>136</v>
      </c>
      <c r="I42" s="43">
        <v>1.9E-3</v>
      </c>
    </row>
    <row r="43" spans="1:9" ht="24.75" thickBot="1" x14ac:dyDescent="0.25">
      <c r="A43" s="163"/>
      <c r="B43" s="39">
        <v>53</v>
      </c>
      <c r="C43" s="39">
        <v>1</v>
      </c>
      <c r="G43" s="160"/>
      <c r="H43" s="42" t="s">
        <v>137</v>
      </c>
      <c r="I43" s="43">
        <v>1.9E-3</v>
      </c>
    </row>
    <row r="44" spans="1:9" ht="15" thickBot="1" x14ac:dyDescent="0.25">
      <c r="A44" s="163"/>
      <c r="B44" s="39">
        <v>54</v>
      </c>
      <c r="C44" s="39">
        <v>1</v>
      </c>
      <c r="G44" s="160"/>
      <c r="H44" s="42" t="s">
        <v>138</v>
      </c>
      <c r="I44" s="43">
        <v>1.9E-3</v>
      </c>
    </row>
    <row r="45" spans="1:9" ht="24.75" thickBot="1" x14ac:dyDescent="0.25">
      <c r="A45" s="164"/>
      <c r="B45" s="39">
        <v>55</v>
      </c>
      <c r="C45" s="39">
        <v>1</v>
      </c>
      <c r="G45" s="160"/>
      <c r="H45" s="42" t="s">
        <v>139</v>
      </c>
      <c r="I45" s="43">
        <v>1.9E-3</v>
      </c>
    </row>
    <row r="46" spans="1:9" ht="15" thickBot="1" x14ac:dyDescent="0.25">
      <c r="A46" s="165">
        <v>2017</v>
      </c>
      <c r="B46" s="39">
        <v>17</v>
      </c>
      <c r="C46" s="39">
        <v>4</v>
      </c>
      <c r="G46" s="160"/>
      <c r="H46" s="42" t="s">
        <v>140</v>
      </c>
      <c r="I46" s="43">
        <v>1.6000000000000001E-3</v>
      </c>
    </row>
    <row r="47" spans="1:9" ht="24.75" thickBot="1" x14ac:dyDescent="0.25">
      <c r="A47" s="163"/>
      <c r="B47" s="39">
        <v>1</v>
      </c>
      <c r="C47" s="39">
        <v>7</v>
      </c>
      <c r="G47" s="160"/>
      <c r="H47" s="42" t="s">
        <v>141</v>
      </c>
      <c r="I47" s="43">
        <v>1.6000000000000001E-3</v>
      </c>
    </row>
    <row r="48" spans="1:9" ht="15" thickBot="1" x14ac:dyDescent="0.25">
      <c r="A48" s="163"/>
      <c r="B48" s="39">
        <v>19</v>
      </c>
      <c r="C48" s="39">
        <v>28</v>
      </c>
      <c r="G48" s="160"/>
      <c r="H48" s="42" t="s">
        <v>142</v>
      </c>
      <c r="I48" s="43">
        <v>1.6000000000000001E-3</v>
      </c>
    </row>
    <row r="49" spans="1:9" ht="15" thickBot="1" x14ac:dyDescent="0.25">
      <c r="A49" s="163"/>
      <c r="B49" s="39">
        <v>20</v>
      </c>
      <c r="C49" s="39">
        <v>80</v>
      </c>
      <c r="G49" s="160"/>
      <c r="H49" s="42" t="s">
        <v>143</v>
      </c>
      <c r="I49" s="43">
        <v>1.6000000000000001E-3</v>
      </c>
    </row>
    <row r="50" spans="1:9" ht="24.75" thickBot="1" x14ac:dyDescent="0.25">
      <c r="A50" s="163"/>
      <c r="B50" s="39">
        <v>21</v>
      </c>
      <c r="C50" s="39">
        <v>96</v>
      </c>
      <c r="G50" s="160"/>
      <c r="H50" s="42" t="s">
        <v>144</v>
      </c>
      <c r="I50" s="43">
        <v>1.1999999999999999E-3</v>
      </c>
    </row>
    <row r="51" spans="1:9" ht="24.75" thickBot="1" x14ac:dyDescent="0.25">
      <c r="A51" s="163"/>
      <c r="B51" s="39">
        <v>22</v>
      </c>
      <c r="C51" s="39">
        <v>134</v>
      </c>
      <c r="G51" s="160"/>
      <c r="H51" s="42" t="s">
        <v>145</v>
      </c>
      <c r="I51" s="43">
        <v>1.1999999999999999E-3</v>
      </c>
    </row>
    <row r="52" spans="1:9" ht="24.75" thickBot="1" x14ac:dyDescent="0.25">
      <c r="A52" s="163"/>
      <c r="B52" s="39">
        <v>23</v>
      </c>
      <c r="C52" s="39">
        <v>144</v>
      </c>
      <c r="G52" s="160"/>
      <c r="H52" s="42" t="s">
        <v>146</v>
      </c>
      <c r="I52" s="43">
        <v>1.1999999999999999E-3</v>
      </c>
    </row>
    <row r="53" spans="1:9" ht="24.75" thickBot="1" x14ac:dyDescent="0.25">
      <c r="A53" s="163"/>
      <c r="B53" s="39">
        <v>24</v>
      </c>
      <c r="C53" s="39">
        <v>176</v>
      </c>
      <c r="G53" s="160"/>
      <c r="H53" s="42" t="s">
        <v>147</v>
      </c>
      <c r="I53" s="43">
        <v>1.1999999999999999E-3</v>
      </c>
    </row>
    <row r="54" spans="1:9" ht="24.75" thickBot="1" x14ac:dyDescent="0.25">
      <c r="A54" s="163"/>
      <c r="B54" s="39">
        <v>25</v>
      </c>
      <c r="C54" s="39">
        <v>245</v>
      </c>
      <c r="G54" s="160"/>
      <c r="H54" s="42" t="s">
        <v>148</v>
      </c>
      <c r="I54" s="43">
        <v>8.0000000000000004E-4</v>
      </c>
    </row>
    <row r="55" spans="1:9" ht="15" thickBot="1" x14ac:dyDescent="0.25">
      <c r="A55" s="163"/>
      <c r="B55" s="39">
        <v>26</v>
      </c>
      <c r="C55" s="39">
        <v>307</v>
      </c>
      <c r="G55" s="160"/>
      <c r="H55" s="42" t="s">
        <v>149</v>
      </c>
      <c r="I55" s="43">
        <v>8.0000000000000004E-4</v>
      </c>
    </row>
    <row r="56" spans="1:9" ht="15" thickBot="1" x14ac:dyDescent="0.25">
      <c r="A56" s="163"/>
      <c r="B56" s="39">
        <v>27</v>
      </c>
      <c r="C56" s="39">
        <v>376</v>
      </c>
      <c r="G56" s="160"/>
      <c r="H56" s="42" t="s">
        <v>150</v>
      </c>
      <c r="I56" s="43">
        <v>8.0000000000000004E-4</v>
      </c>
    </row>
    <row r="57" spans="1:9" ht="15" thickBot="1" x14ac:dyDescent="0.25">
      <c r="A57" s="163"/>
      <c r="B57" s="39">
        <v>28</v>
      </c>
      <c r="C57" s="39">
        <v>541</v>
      </c>
      <c r="G57" s="160"/>
      <c r="H57" s="42" t="s">
        <v>151</v>
      </c>
      <c r="I57" s="43">
        <v>8.0000000000000004E-4</v>
      </c>
    </row>
    <row r="58" spans="1:9" ht="15" thickBot="1" x14ac:dyDescent="0.25">
      <c r="A58" s="163"/>
      <c r="B58" s="39">
        <v>29</v>
      </c>
      <c r="C58" s="39">
        <v>713</v>
      </c>
      <c r="G58" s="160"/>
      <c r="H58" s="42" t="s">
        <v>152</v>
      </c>
      <c r="I58" s="43">
        <v>8.0000000000000004E-4</v>
      </c>
    </row>
    <row r="59" spans="1:9" ht="15" thickBot="1" x14ac:dyDescent="0.25">
      <c r="A59" s="163"/>
      <c r="B59" s="39">
        <v>30</v>
      </c>
      <c r="C59" s="39">
        <v>868</v>
      </c>
      <c r="G59" s="160"/>
      <c r="H59" s="42" t="s">
        <v>153</v>
      </c>
      <c r="I59" s="43">
        <v>4.0000000000000002E-4</v>
      </c>
    </row>
    <row r="60" spans="1:9" ht="15" thickBot="1" x14ac:dyDescent="0.25">
      <c r="A60" s="163"/>
      <c r="B60" s="39">
        <v>31</v>
      </c>
      <c r="C60" s="39">
        <v>955</v>
      </c>
      <c r="G60" s="160"/>
      <c r="H60" s="42" t="s">
        <v>154</v>
      </c>
      <c r="I60" s="43">
        <v>4.0000000000000002E-4</v>
      </c>
    </row>
    <row r="61" spans="1:9" ht="15" thickBot="1" x14ac:dyDescent="0.25">
      <c r="A61" s="163"/>
      <c r="B61" s="39">
        <v>32</v>
      </c>
      <c r="C61" s="39">
        <v>912</v>
      </c>
      <c r="G61" s="160"/>
      <c r="H61" s="42" t="s">
        <v>155</v>
      </c>
      <c r="I61" s="43">
        <v>4.0000000000000002E-4</v>
      </c>
    </row>
    <row r="62" spans="1:9" ht="15" thickBot="1" x14ac:dyDescent="0.25">
      <c r="A62" s="163"/>
      <c r="B62" s="39">
        <v>33</v>
      </c>
      <c r="C62" s="39">
        <v>920</v>
      </c>
      <c r="G62" s="160"/>
      <c r="H62" s="42" t="s">
        <v>156</v>
      </c>
      <c r="I62" s="43">
        <v>4.0000000000000002E-4</v>
      </c>
    </row>
    <row r="63" spans="1:9" ht="15" thickBot="1" x14ac:dyDescent="0.25">
      <c r="A63" s="163"/>
      <c r="B63" s="39">
        <v>34</v>
      </c>
      <c r="C63" s="39">
        <v>829</v>
      </c>
      <c r="G63" s="160"/>
      <c r="H63" s="42" t="s">
        <v>157</v>
      </c>
      <c r="I63" s="43">
        <v>4.0000000000000002E-4</v>
      </c>
    </row>
    <row r="64" spans="1:9" ht="15" thickBot="1" x14ac:dyDescent="0.25">
      <c r="A64" s="163"/>
      <c r="B64" s="39">
        <v>35</v>
      </c>
      <c r="C64" s="39">
        <v>757</v>
      </c>
      <c r="G64" s="160"/>
      <c r="H64" s="42" t="s">
        <v>158</v>
      </c>
      <c r="I64" s="43">
        <v>4.0000000000000002E-4</v>
      </c>
    </row>
    <row r="65" spans="1:9" ht="24.75" thickBot="1" x14ac:dyDescent="0.25">
      <c r="A65" s="163"/>
      <c r="B65" s="39">
        <v>36</v>
      </c>
      <c r="C65" s="39">
        <v>728</v>
      </c>
      <c r="G65" s="160"/>
      <c r="H65" s="42" t="s">
        <v>159</v>
      </c>
      <c r="I65" s="43">
        <v>4.0000000000000002E-4</v>
      </c>
    </row>
    <row r="66" spans="1:9" ht="15" thickBot="1" x14ac:dyDescent="0.25">
      <c r="A66" s="163"/>
      <c r="B66" s="39">
        <v>37</v>
      </c>
      <c r="C66" s="39">
        <v>604</v>
      </c>
      <c r="G66" s="161"/>
      <c r="H66" s="42" t="s">
        <v>160</v>
      </c>
      <c r="I66" s="43">
        <v>4.0000000000000002E-4</v>
      </c>
    </row>
    <row r="67" spans="1:9" ht="15" thickBot="1" x14ac:dyDescent="0.25">
      <c r="A67" s="163"/>
      <c r="B67" s="39">
        <v>38</v>
      </c>
      <c r="C67" s="39">
        <v>475</v>
      </c>
      <c r="G67" s="44" t="s">
        <v>161</v>
      </c>
      <c r="H67" s="42"/>
      <c r="I67" s="45">
        <v>1</v>
      </c>
    </row>
    <row r="68" spans="1:9" ht="24.75" thickBot="1" x14ac:dyDescent="0.25">
      <c r="A68" s="163"/>
      <c r="B68" s="39">
        <v>39</v>
      </c>
      <c r="C68" s="39">
        <v>414</v>
      </c>
      <c r="G68" s="159">
        <v>2017</v>
      </c>
      <c r="H68" s="42" t="s">
        <v>100</v>
      </c>
      <c r="I68" s="43">
        <v>0.13800000000000001</v>
      </c>
    </row>
    <row r="69" spans="1:9" ht="24.75" thickBot="1" x14ac:dyDescent="0.25">
      <c r="A69" s="163"/>
      <c r="B69" s="39">
        <v>40</v>
      </c>
      <c r="C69" s="39">
        <v>322</v>
      </c>
      <c r="G69" s="160"/>
      <c r="H69" s="42" t="s">
        <v>162</v>
      </c>
      <c r="I69" s="43">
        <v>0.1079</v>
      </c>
    </row>
    <row r="70" spans="1:9" ht="24.75" thickBot="1" x14ac:dyDescent="0.25">
      <c r="A70" s="163"/>
      <c r="B70" s="39">
        <v>41</v>
      </c>
      <c r="C70" s="39">
        <v>223</v>
      </c>
      <c r="G70" s="160"/>
      <c r="H70" s="42" t="s">
        <v>98</v>
      </c>
      <c r="I70" s="43">
        <v>8.43E-2</v>
      </c>
    </row>
    <row r="71" spans="1:9" ht="15" thickBot="1" x14ac:dyDescent="0.25">
      <c r="A71" s="163"/>
      <c r="B71" s="39">
        <v>42</v>
      </c>
      <c r="C71" s="39">
        <v>167</v>
      </c>
      <c r="G71" s="160"/>
      <c r="H71" s="42" t="s">
        <v>163</v>
      </c>
      <c r="I71" s="43">
        <v>7.4999999999999997E-2</v>
      </c>
    </row>
    <row r="72" spans="1:9" ht="24.75" thickBot="1" x14ac:dyDescent="0.25">
      <c r="A72" s="163"/>
      <c r="B72" s="39">
        <v>43</v>
      </c>
      <c r="C72" s="39">
        <v>93</v>
      </c>
      <c r="G72" s="160"/>
      <c r="H72" s="42" t="s">
        <v>99</v>
      </c>
      <c r="I72" s="43">
        <v>6.3E-2</v>
      </c>
    </row>
    <row r="73" spans="1:9" ht="15" thickBot="1" x14ac:dyDescent="0.25">
      <c r="A73" s="163"/>
      <c r="B73" s="39">
        <v>44</v>
      </c>
      <c r="C73" s="39">
        <v>49</v>
      </c>
      <c r="G73" s="160"/>
      <c r="H73" s="42" t="s">
        <v>109</v>
      </c>
      <c r="I73" s="43">
        <v>4.7E-2</v>
      </c>
    </row>
    <row r="74" spans="1:9" ht="15" thickBot="1" x14ac:dyDescent="0.25">
      <c r="A74" s="163"/>
      <c r="B74" s="39">
        <v>45</v>
      </c>
      <c r="C74" s="39">
        <v>40</v>
      </c>
      <c r="G74" s="160"/>
      <c r="H74" s="42" t="s">
        <v>103</v>
      </c>
      <c r="I74" s="43">
        <v>4.65E-2</v>
      </c>
    </row>
    <row r="75" spans="1:9" ht="24.75" thickBot="1" x14ac:dyDescent="0.25">
      <c r="A75" s="163"/>
      <c r="B75" s="39">
        <v>46</v>
      </c>
      <c r="C75" s="39">
        <v>34</v>
      </c>
      <c r="G75" s="160"/>
      <c r="H75" s="42" t="s">
        <v>101</v>
      </c>
      <c r="I75" s="43">
        <v>4.65E-2</v>
      </c>
    </row>
    <row r="76" spans="1:9" ht="15" thickBot="1" x14ac:dyDescent="0.25">
      <c r="A76" s="163"/>
      <c r="B76" s="39">
        <v>47</v>
      </c>
      <c r="C76" s="39">
        <v>14</v>
      </c>
      <c r="G76" s="160"/>
      <c r="H76" s="42" t="s">
        <v>164</v>
      </c>
      <c r="I76" s="43">
        <v>4.6100000000000002E-2</v>
      </c>
    </row>
    <row r="77" spans="1:9" ht="24.75" thickBot="1" x14ac:dyDescent="0.25">
      <c r="A77" s="163"/>
      <c r="B77" s="39">
        <v>48</v>
      </c>
      <c r="C77" s="39">
        <v>11</v>
      </c>
      <c r="G77" s="160"/>
      <c r="H77" s="42" t="s">
        <v>165</v>
      </c>
      <c r="I77" s="43">
        <v>4.0099999999999997E-2</v>
      </c>
    </row>
    <row r="78" spans="1:9" ht="24.75" thickBot="1" x14ac:dyDescent="0.25">
      <c r="A78" s="163"/>
      <c r="B78" s="39">
        <v>49</v>
      </c>
      <c r="C78" s="39">
        <v>3</v>
      </c>
      <c r="G78" s="160"/>
      <c r="H78" s="42" t="s">
        <v>106</v>
      </c>
      <c r="I78" s="43">
        <v>2.93E-2</v>
      </c>
    </row>
    <row r="79" spans="1:9" ht="24.75" thickBot="1" x14ac:dyDescent="0.25">
      <c r="A79" s="163"/>
      <c r="B79" s="39">
        <v>50</v>
      </c>
      <c r="C79" s="39">
        <v>1</v>
      </c>
      <c r="G79" s="160"/>
      <c r="H79" s="42" t="s">
        <v>166</v>
      </c>
      <c r="I79" s="43">
        <v>2.81E-2</v>
      </c>
    </row>
    <row r="80" spans="1:9" ht="15" thickBot="1" x14ac:dyDescent="0.25">
      <c r="A80" s="163"/>
      <c r="B80" s="39">
        <v>51</v>
      </c>
      <c r="C80" s="39">
        <v>1</v>
      </c>
      <c r="G80" s="160"/>
      <c r="H80" s="42" t="s">
        <v>107</v>
      </c>
      <c r="I80" s="43">
        <v>2.4500000000000001E-2</v>
      </c>
    </row>
    <row r="81" spans="1:9" ht="15" thickBot="1" x14ac:dyDescent="0.25">
      <c r="A81" s="163"/>
      <c r="B81" s="39">
        <v>53</v>
      </c>
      <c r="C81" s="39">
        <v>4</v>
      </c>
      <c r="G81" s="160"/>
      <c r="H81" s="42" t="s">
        <v>102</v>
      </c>
      <c r="I81" s="43">
        <v>2.01E-2</v>
      </c>
    </row>
    <row r="82" spans="1:9" ht="15" thickBot="1" x14ac:dyDescent="0.25">
      <c r="A82" s="163"/>
      <c r="B82" s="39">
        <v>54</v>
      </c>
      <c r="C82" s="39">
        <v>1</v>
      </c>
      <c r="G82" s="160"/>
      <c r="H82" s="42" t="s">
        <v>105</v>
      </c>
      <c r="I82" s="43">
        <v>1.77E-2</v>
      </c>
    </row>
    <row r="83" spans="1:9" ht="24.75" thickBot="1" x14ac:dyDescent="0.25">
      <c r="A83" s="164"/>
      <c r="B83" s="39">
        <v>56</v>
      </c>
      <c r="C83" s="39">
        <v>1</v>
      </c>
      <c r="G83" s="160"/>
      <c r="H83" s="42" t="s">
        <v>104</v>
      </c>
      <c r="I83" s="43">
        <v>1.5699999999999999E-2</v>
      </c>
    </row>
    <row r="84" spans="1:9" ht="15" thickBot="1" x14ac:dyDescent="0.25">
      <c r="A84" s="165">
        <v>2018</v>
      </c>
      <c r="B84" s="39" t="s">
        <v>94</v>
      </c>
      <c r="C84" s="39">
        <v>3</v>
      </c>
      <c r="G84" s="160"/>
      <c r="H84" s="42" t="s">
        <v>167</v>
      </c>
      <c r="I84" s="43">
        <v>1.44E-2</v>
      </c>
    </row>
    <row r="85" spans="1:9" ht="15" thickBot="1" x14ac:dyDescent="0.25">
      <c r="A85" s="163"/>
      <c r="B85" s="39">
        <v>15</v>
      </c>
      <c r="C85" s="39">
        <v>2</v>
      </c>
      <c r="G85" s="160"/>
      <c r="H85" s="42" t="s">
        <v>112</v>
      </c>
      <c r="I85" s="43">
        <v>1.1599999999999999E-2</v>
      </c>
    </row>
    <row r="86" spans="1:9" ht="24.75" thickBot="1" x14ac:dyDescent="0.25">
      <c r="A86" s="163"/>
      <c r="B86" s="39">
        <v>16</v>
      </c>
      <c r="C86" s="39">
        <v>1</v>
      </c>
      <c r="G86" s="160"/>
      <c r="H86" s="42" t="s">
        <v>168</v>
      </c>
      <c r="I86" s="43">
        <v>1.0800000000000001E-2</v>
      </c>
    </row>
    <row r="87" spans="1:9" ht="15" thickBot="1" x14ac:dyDescent="0.25">
      <c r="A87" s="163"/>
      <c r="B87" s="39">
        <v>17</v>
      </c>
      <c r="C87" s="39">
        <v>1</v>
      </c>
      <c r="G87" s="160"/>
      <c r="H87" s="42" t="s">
        <v>126</v>
      </c>
      <c r="I87" s="43">
        <v>9.5999999999999992E-3</v>
      </c>
    </row>
    <row r="88" spans="1:9" ht="15" thickBot="1" x14ac:dyDescent="0.25">
      <c r="A88" s="163"/>
      <c r="B88" s="39">
        <v>18</v>
      </c>
      <c r="C88" s="39">
        <v>5</v>
      </c>
      <c r="G88" s="160"/>
      <c r="H88" s="42" t="s">
        <v>119</v>
      </c>
      <c r="I88" s="43">
        <v>8.3999999999999995E-3</v>
      </c>
    </row>
    <row r="89" spans="1:9" ht="15" thickBot="1" x14ac:dyDescent="0.25">
      <c r="A89" s="163"/>
      <c r="B89" s="39">
        <v>19</v>
      </c>
      <c r="C89" s="39">
        <v>17</v>
      </c>
      <c r="G89" s="160"/>
      <c r="H89" s="42" t="s">
        <v>169</v>
      </c>
      <c r="I89" s="43">
        <v>7.6E-3</v>
      </c>
    </row>
    <row r="90" spans="1:9" ht="24.75" thickBot="1" x14ac:dyDescent="0.25">
      <c r="A90" s="163"/>
      <c r="B90" s="39">
        <v>20</v>
      </c>
      <c r="C90" s="39">
        <v>91</v>
      </c>
      <c r="G90" s="160"/>
      <c r="H90" s="42" t="s">
        <v>113</v>
      </c>
      <c r="I90" s="43">
        <v>7.6E-3</v>
      </c>
    </row>
    <row r="91" spans="1:9" ht="24.75" thickBot="1" x14ac:dyDescent="0.25">
      <c r="A91" s="163"/>
      <c r="B91" s="39">
        <v>21</v>
      </c>
      <c r="C91" s="39">
        <v>106</v>
      </c>
      <c r="G91" s="160"/>
      <c r="H91" s="42" t="s">
        <v>108</v>
      </c>
      <c r="I91" s="43">
        <v>7.6E-3</v>
      </c>
    </row>
    <row r="92" spans="1:9" ht="24.75" thickBot="1" x14ac:dyDescent="0.25">
      <c r="A92" s="163"/>
      <c r="B92" s="39">
        <v>22</v>
      </c>
      <c r="C92" s="39">
        <v>126</v>
      </c>
      <c r="G92" s="160"/>
      <c r="H92" s="42" t="s">
        <v>122</v>
      </c>
      <c r="I92" s="43">
        <v>6.7999999999999996E-3</v>
      </c>
    </row>
    <row r="93" spans="1:9" ht="15" thickBot="1" x14ac:dyDescent="0.25">
      <c r="A93" s="163"/>
      <c r="B93" s="39">
        <v>23</v>
      </c>
      <c r="C93" s="39">
        <v>157</v>
      </c>
      <c r="G93" s="160"/>
      <c r="H93" s="42" t="s">
        <v>120</v>
      </c>
      <c r="I93" s="43">
        <v>5.1999999999999998E-3</v>
      </c>
    </row>
    <row r="94" spans="1:9" ht="15" thickBot="1" x14ac:dyDescent="0.25">
      <c r="A94" s="163"/>
      <c r="B94" s="39">
        <v>24</v>
      </c>
      <c r="C94" s="39">
        <v>197</v>
      </c>
      <c r="G94" s="160"/>
      <c r="H94" s="42" t="s">
        <v>127</v>
      </c>
      <c r="I94" s="43">
        <v>5.1999999999999998E-3</v>
      </c>
    </row>
    <row r="95" spans="1:9" ht="15" thickBot="1" x14ac:dyDescent="0.25">
      <c r="A95" s="163"/>
      <c r="B95" s="39">
        <v>25</v>
      </c>
      <c r="C95" s="39">
        <v>221</v>
      </c>
      <c r="G95" s="160"/>
      <c r="H95" s="42" t="s">
        <v>170</v>
      </c>
      <c r="I95" s="43">
        <v>4.7999999999999996E-3</v>
      </c>
    </row>
    <row r="96" spans="1:9" ht="15" thickBot="1" x14ac:dyDescent="0.25">
      <c r="A96" s="163"/>
      <c r="B96" s="39">
        <v>26</v>
      </c>
      <c r="C96" s="39">
        <v>343</v>
      </c>
      <c r="G96" s="160"/>
      <c r="H96" s="42" t="s">
        <v>110</v>
      </c>
      <c r="I96" s="43">
        <v>4.4000000000000003E-3</v>
      </c>
    </row>
    <row r="97" spans="1:9" ht="15" thickBot="1" x14ac:dyDescent="0.25">
      <c r="A97" s="163"/>
      <c r="B97" s="39">
        <v>27</v>
      </c>
      <c r="C97" s="39">
        <v>444</v>
      </c>
      <c r="G97" s="160"/>
      <c r="H97" s="42" t="s">
        <v>111</v>
      </c>
      <c r="I97" s="43">
        <v>4.0000000000000001E-3</v>
      </c>
    </row>
    <row r="98" spans="1:9" ht="15" thickBot="1" x14ac:dyDescent="0.25">
      <c r="A98" s="163"/>
      <c r="B98" s="39">
        <v>28</v>
      </c>
      <c r="C98" s="39">
        <v>576</v>
      </c>
      <c r="G98" s="160"/>
      <c r="H98" s="42" t="s">
        <v>138</v>
      </c>
      <c r="I98" s="43">
        <v>3.2000000000000002E-3</v>
      </c>
    </row>
    <row r="99" spans="1:9" ht="24.75" thickBot="1" x14ac:dyDescent="0.25">
      <c r="A99" s="163"/>
      <c r="B99" s="39">
        <v>29</v>
      </c>
      <c r="C99" s="39">
        <v>774</v>
      </c>
      <c r="G99" s="160"/>
      <c r="H99" s="42" t="s">
        <v>114</v>
      </c>
      <c r="I99" s="43">
        <v>3.2000000000000002E-3</v>
      </c>
    </row>
    <row r="100" spans="1:9" ht="24.75" thickBot="1" x14ac:dyDescent="0.25">
      <c r="A100" s="163"/>
      <c r="B100" s="39">
        <v>30</v>
      </c>
      <c r="C100" s="39">
        <v>968</v>
      </c>
      <c r="G100" s="160"/>
      <c r="H100" s="42" t="s">
        <v>121</v>
      </c>
      <c r="I100" s="43">
        <v>3.2000000000000002E-3</v>
      </c>
    </row>
    <row r="101" spans="1:9" ht="15" thickBot="1" x14ac:dyDescent="0.25">
      <c r="A101" s="163"/>
      <c r="B101" s="39">
        <v>31</v>
      </c>
      <c r="C101" s="39">
        <v>1034</v>
      </c>
      <c r="G101" s="160"/>
      <c r="H101" s="42" t="s">
        <v>142</v>
      </c>
      <c r="I101" s="43">
        <v>3.2000000000000002E-3</v>
      </c>
    </row>
    <row r="102" spans="1:9" ht="24.75" thickBot="1" x14ac:dyDescent="0.25">
      <c r="A102" s="163"/>
      <c r="B102" s="39">
        <v>32</v>
      </c>
      <c r="C102" s="39">
        <v>1061</v>
      </c>
      <c r="G102" s="160"/>
      <c r="H102" s="42" t="s">
        <v>117</v>
      </c>
      <c r="I102" s="43">
        <v>2.8E-3</v>
      </c>
    </row>
    <row r="103" spans="1:9" ht="24.75" thickBot="1" x14ac:dyDescent="0.25">
      <c r="A103" s="163"/>
      <c r="B103" s="39">
        <v>33</v>
      </c>
      <c r="C103" s="39">
        <v>1042</v>
      </c>
      <c r="G103" s="160"/>
      <c r="H103" s="42" t="s">
        <v>116</v>
      </c>
      <c r="I103" s="43">
        <v>2.8E-3</v>
      </c>
    </row>
    <row r="104" spans="1:9" ht="15" thickBot="1" x14ac:dyDescent="0.25">
      <c r="A104" s="163"/>
      <c r="B104" s="39">
        <v>34</v>
      </c>
      <c r="C104" s="39">
        <v>886</v>
      </c>
      <c r="G104" s="160"/>
      <c r="H104" s="42" t="s">
        <v>171</v>
      </c>
      <c r="I104" s="43">
        <v>2.8E-3</v>
      </c>
    </row>
    <row r="105" spans="1:9" ht="15" thickBot="1" x14ac:dyDescent="0.25">
      <c r="A105" s="163"/>
      <c r="B105" s="39">
        <v>35</v>
      </c>
      <c r="C105" s="39">
        <v>814</v>
      </c>
      <c r="G105" s="160"/>
      <c r="H105" s="42" t="s">
        <v>128</v>
      </c>
      <c r="I105" s="43">
        <v>2.8E-3</v>
      </c>
    </row>
    <row r="106" spans="1:9" ht="24.75" thickBot="1" x14ac:dyDescent="0.25">
      <c r="A106" s="163"/>
      <c r="B106" s="39">
        <v>36</v>
      </c>
      <c r="C106" s="39">
        <v>737</v>
      </c>
      <c r="G106" s="160"/>
      <c r="H106" s="42" t="s">
        <v>135</v>
      </c>
      <c r="I106" s="43">
        <v>2.8E-3</v>
      </c>
    </row>
    <row r="107" spans="1:9" ht="15" thickBot="1" x14ac:dyDescent="0.25">
      <c r="A107" s="163"/>
      <c r="B107" s="39">
        <v>37</v>
      </c>
      <c r="C107" s="39">
        <v>649</v>
      </c>
      <c r="G107" s="160"/>
      <c r="H107" s="42" t="s">
        <v>115</v>
      </c>
      <c r="I107" s="43">
        <v>2.3999999999999998E-3</v>
      </c>
    </row>
    <row r="108" spans="1:9" ht="24.75" thickBot="1" x14ac:dyDescent="0.25">
      <c r="A108" s="163"/>
      <c r="B108" s="39">
        <v>38</v>
      </c>
      <c r="C108" s="39">
        <v>560</v>
      </c>
      <c r="G108" s="160"/>
      <c r="H108" s="42" t="s">
        <v>144</v>
      </c>
      <c r="I108" s="43">
        <v>2E-3</v>
      </c>
    </row>
    <row r="109" spans="1:9" ht="15" thickBot="1" x14ac:dyDescent="0.25">
      <c r="A109" s="163"/>
      <c r="B109" s="39">
        <v>39</v>
      </c>
      <c r="C109" s="39">
        <v>437</v>
      </c>
      <c r="G109" s="160"/>
      <c r="H109" s="42" t="s">
        <v>132</v>
      </c>
      <c r="I109" s="43">
        <v>2E-3</v>
      </c>
    </row>
    <row r="110" spans="1:9" ht="15" thickBot="1" x14ac:dyDescent="0.25">
      <c r="A110" s="163"/>
      <c r="B110" s="39">
        <v>40</v>
      </c>
      <c r="C110" s="39">
        <v>319</v>
      </c>
      <c r="G110" s="160"/>
      <c r="H110" s="42" t="s">
        <v>123</v>
      </c>
      <c r="I110" s="43">
        <v>1.6000000000000001E-3</v>
      </c>
    </row>
    <row r="111" spans="1:9" ht="24.75" thickBot="1" x14ac:dyDescent="0.25">
      <c r="A111" s="163"/>
      <c r="B111" s="39">
        <v>41</v>
      </c>
      <c r="C111" s="39">
        <v>236</v>
      </c>
      <c r="G111" s="160"/>
      <c r="H111" s="42" t="s">
        <v>146</v>
      </c>
      <c r="I111" s="43">
        <v>1.6000000000000001E-3</v>
      </c>
    </row>
    <row r="112" spans="1:9" ht="24.75" thickBot="1" x14ac:dyDescent="0.25">
      <c r="A112" s="163"/>
      <c r="B112" s="39">
        <v>42</v>
      </c>
      <c r="C112" s="39">
        <v>156</v>
      </c>
      <c r="G112" s="160"/>
      <c r="H112" s="42" t="s">
        <v>172</v>
      </c>
      <c r="I112" s="43">
        <v>1.6000000000000001E-3</v>
      </c>
    </row>
    <row r="113" spans="1:9" ht="24.75" thickBot="1" x14ac:dyDescent="0.25">
      <c r="A113" s="163"/>
      <c r="B113" s="39">
        <v>43</v>
      </c>
      <c r="C113" s="39">
        <v>98</v>
      </c>
      <c r="G113" s="160"/>
      <c r="H113" s="42" t="s">
        <v>118</v>
      </c>
      <c r="I113" s="43">
        <v>1.6000000000000001E-3</v>
      </c>
    </row>
    <row r="114" spans="1:9" ht="15" thickBot="1" x14ac:dyDescent="0.25">
      <c r="A114" s="163"/>
      <c r="B114" s="39">
        <v>44</v>
      </c>
      <c r="C114" s="39">
        <v>70</v>
      </c>
      <c r="G114" s="160"/>
      <c r="H114" s="42" t="s">
        <v>149</v>
      </c>
      <c r="I114" s="43">
        <v>1.6000000000000001E-3</v>
      </c>
    </row>
    <row r="115" spans="1:9" ht="15" thickBot="1" x14ac:dyDescent="0.25">
      <c r="A115" s="163"/>
      <c r="B115" s="39">
        <v>45</v>
      </c>
      <c r="C115" s="39">
        <v>49</v>
      </c>
      <c r="G115" s="160"/>
      <c r="H115" s="42" t="s">
        <v>154</v>
      </c>
      <c r="I115" s="43">
        <v>1.1999999999999999E-3</v>
      </c>
    </row>
    <row r="116" spans="1:9" ht="15" thickBot="1" x14ac:dyDescent="0.25">
      <c r="A116" s="163"/>
      <c r="B116" s="39">
        <v>46</v>
      </c>
      <c r="C116" s="39">
        <v>25</v>
      </c>
      <c r="G116" s="160"/>
      <c r="H116" s="42" t="s">
        <v>130</v>
      </c>
      <c r="I116" s="43">
        <v>1.1999999999999999E-3</v>
      </c>
    </row>
    <row r="117" spans="1:9" ht="15" thickBot="1" x14ac:dyDescent="0.25">
      <c r="A117" s="163"/>
      <c r="B117" s="39">
        <v>47</v>
      </c>
      <c r="C117" s="39">
        <v>15</v>
      </c>
      <c r="G117" s="160"/>
      <c r="H117" s="42" t="s">
        <v>173</v>
      </c>
      <c r="I117" s="43">
        <v>1.1999999999999999E-3</v>
      </c>
    </row>
    <row r="118" spans="1:9" ht="15" thickBot="1" x14ac:dyDescent="0.25">
      <c r="A118" s="163"/>
      <c r="B118" s="39">
        <v>48</v>
      </c>
      <c r="C118" s="39">
        <v>5</v>
      </c>
      <c r="G118" s="160"/>
      <c r="H118" s="42" t="s">
        <v>140</v>
      </c>
      <c r="I118" s="43">
        <v>1.1999999999999999E-3</v>
      </c>
    </row>
    <row r="119" spans="1:9" ht="15" thickBot="1" x14ac:dyDescent="0.25">
      <c r="A119" s="163"/>
      <c r="B119" s="39">
        <v>49</v>
      </c>
      <c r="C119" s="39">
        <v>2</v>
      </c>
      <c r="G119" s="160"/>
      <c r="H119" s="42" t="s">
        <v>151</v>
      </c>
      <c r="I119" s="43">
        <v>1.1999999999999999E-3</v>
      </c>
    </row>
    <row r="120" spans="1:9" ht="15" thickBot="1" x14ac:dyDescent="0.25">
      <c r="A120" s="163"/>
      <c r="B120" s="39">
        <v>50</v>
      </c>
      <c r="C120" s="39">
        <v>9</v>
      </c>
      <c r="G120" s="160"/>
      <c r="H120" s="42" t="s">
        <v>155</v>
      </c>
      <c r="I120" s="43">
        <v>1.1999999999999999E-3</v>
      </c>
    </row>
    <row r="121" spans="1:9" ht="15" thickBot="1" x14ac:dyDescent="0.25">
      <c r="A121" s="163"/>
      <c r="B121" s="39">
        <v>51</v>
      </c>
      <c r="C121" s="39">
        <v>4</v>
      </c>
      <c r="G121" s="160"/>
      <c r="H121" s="42" t="s">
        <v>174</v>
      </c>
      <c r="I121" s="43">
        <v>1.1999999999999999E-3</v>
      </c>
    </row>
    <row r="122" spans="1:9" ht="24.75" thickBot="1" x14ac:dyDescent="0.25">
      <c r="A122" s="163"/>
      <c r="B122" s="39">
        <v>52</v>
      </c>
      <c r="C122" s="39">
        <v>1</v>
      </c>
      <c r="G122" s="160"/>
      <c r="H122" s="42" t="s">
        <v>141</v>
      </c>
      <c r="I122" s="43">
        <v>1.1999999999999999E-3</v>
      </c>
    </row>
    <row r="123" spans="1:9" ht="15" thickBot="1" x14ac:dyDescent="0.25">
      <c r="A123" s="163"/>
      <c r="B123" s="39">
        <v>54</v>
      </c>
      <c r="C123" s="39">
        <v>2</v>
      </c>
      <c r="G123" s="160"/>
      <c r="H123" s="42" t="s">
        <v>175</v>
      </c>
      <c r="I123" s="43">
        <v>1.1999999999999999E-3</v>
      </c>
    </row>
    <row r="124" spans="1:9" ht="24.75" thickBot="1" x14ac:dyDescent="0.25">
      <c r="A124" s="163"/>
      <c r="B124" s="39">
        <v>55</v>
      </c>
      <c r="C124" s="39">
        <v>6</v>
      </c>
      <c r="G124" s="160"/>
      <c r="H124" s="42" t="s">
        <v>125</v>
      </c>
      <c r="I124" s="43">
        <v>8.0000000000000004E-4</v>
      </c>
    </row>
    <row r="125" spans="1:9" ht="24.75" thickBot="1" x14ac:dyDescent="0.25">
      <c r="A125" s="164"/>
      <c r="B125" s="39">
        <v>57</v>
      </c>
      <c r="C125" s="39">
        <v>1</v>
      </c>
      <c r="G125" s="160"/>
      <c r="H125" s="42" t="s">
        <v>159</v>
      </c>
      <c r="I125" s="43">
        <v>8.0000000000000004E-4</v>
      </c>
    </row>
    <row r="126" spans="1:9" ht="15" thickBot="1" x14ac:dyDescent="0.25">
      <c r="G126" s="160"/>
      <c r="H126" s="42" t="s">
        <v>133</v>
      </c>
      <c r="I126" s="43">
        <v>8.0000000000000004E-4</v>
      </c>
    </row>
    <row r="127" spans="1:9" ht="15" thickBot="1" x14ac:dyDescent="0.25">
      <c r="G127" s="160"/>
      <c r="H127" s="42" t="s">
        <v>131</v>
      </c>
      <c r="I127" s="43">
        <v>8.0000000000000004E-4</v>
      </c>
    </row>
    <row r="128" spans="1:9" ht="15" thickBot="1" x14ac:dyDescent="0.25">
      <c r="G128" s="160"/>
      <c r="H128" s="42" t="s">
        <v>129</v>
      </c>
      <c r="I128" s="43">
        <v>8.0000000000000004E-4</v>
      </c>
    </row>
    <row r="129" spans="7:9" ht="15" thickBot="1" x14ac:dyDescent="0.25">
      <c r="G129" s="160"/>
      <c r="H129" s="42" t="s">
        <v>176</v>
      </c>
      <c r="I129" s="43">
        <v>8.0000000000000004E-4</v>
      </c>
    </row>
    <row r="130" spans="7:9" ht="15" thickBot="1" x14ac:dyDescent="0.25">
      <c r="G130" s="160"/>
      <c r="H130" s="42" t="s">
        <v>150</v>
      </c>
      <c r="I130" s="43">
        <v>8.0000000000000004E-4</v>
      </c>
    </row>
    <row r="131" spans="7:9" ht="15" thickBot="1" x14ac:dyDescent="0.25">
      <c r="G131" s="160"/>
      <c r="H131" s="42" t="s">
        <v>156</v>
      </c>
      <c r="I131" s="43">
        <v>8.0000000000000004E-4</v>
      </c>
    </row>
    <row r="132" spans="7:9" ht="24.75" thickBot="1" x14ac:dyDescent="0.25">
      <c r="G132" s="160"/>
      <c r="H132" s="42" t="s">
        <v>177</v>
      </c>
      <c r="I132" s="43">
        <v>4.0000000000000002E-4</v>
      </c>
    </row>
    <row r="133" spans="7:9" ht="24.75" thickBot="1" x14ac:dyDescent="0.25">
      <c r="G133" s="160"/>
      <c r="H133" s="42" t="s">
        <v>178</v>
      </c>
      <c r="I133" s="43">
        <v>4.0000000000000002E-4</v>
      </c>
    </row>
    <row r="134" spans="7:9" ht="24.75" thickBot="1" x14ac:dyDescent="0.25">
      <c r="G134" s="160"/>
      <c r="H134" s="42" t="s">
        <v>179</v>
      </c>
      <c r="I134" s="43">
        <v>4.0000000000000002E-4</v>
      </c>
    </row>
    <row r="135" spans="7:9" ht="24.75" thickBot="1" x14ac:dyDescent="0.25">
      <c r="G135" s="160"/>
      <c r="H135" s="42" t="s">
        <v>148</v>
      </c>
      <c r="I135" s="43">
        <v>4.0000000000000002E-4</v>
      </c>
    </row>
    <row r="136" spans="7:9" ht="24.75" thickBot="1" x14ac:dyDescent="0.25">
      <c r="G136" s="160"/>
      <c r="H136" s="42" t="s">
        <v>124</v>
      </c>
      <c r="I136" s="43">
        <v>4.0000000000000002E-4</v>
      </c>
    </row>
    <row r="137" spans="7:9" ht="24.75" thickBot="1" x14ac:dyDescent="0.25">
      <c r="G137" s="160"/>
      <c r="H137" s="42" t="s">
        <v>137</v>
      </c>
      <c r="I137" s="43">
        <v>4.0000000000000002E-4</v>
      </c>
    </row>
    <row r="138" spans="7:9" ht="24.75" thickBot="1" x14ac:dyDescent="0.25">
      <c r="G138" s="160"/>
      <c r="H138" s="42" t="s">
        <v>147</v>
      </c>
      <c r="I138" s="43">
        <v>4.0000000000000002E-4</v>
      </c>
    </row>
    <row r="139" spans="7:9" ht="24.75" thickBot="1" x14ac:dyDescent="0.25">
      <c r="G139" s="161"/>
      <c r="H139" s="42" t="s">
        <v>180</v>
      </c>
      <c r="I139" s="43">
        <v>4.0000000000000002E-4</v>
      </c>
    </row>
    <row r="140" spans="7:9" ht="15" thickBot="1" x14ac:dyDescent="0.25">
      <c r="G140" s="44" t="s">
        <v>181</v>
      </c>
      <c r="H140" s="42"/>
      <c r="I140" s="45">
        <v>1</v>
      </c>
    </row>
    <row r="141" spans="7:9" ht="15" thickBot="1" x14ac:dyDescent="0.25">
      <c r="G141" s="159">
        <v>2018</v>
      </c>
      <c r="H141" s="42" t="s">
        <v>163</v>
      </c>
      <c r="I141" s="43">
        <v>0.20569999999999999</v>
      </c>
    </row>
    <row r="142" spans="7:9" ht="24.75" thickBot="1" x14ac:dyDescent="0.25">
      <c r="G142" s="160"/>
      <c r="H142" s="42" t="s">
        <v>162</v>
      </c>
      <c r="I142" s="43">
        <v>0.17699999999999999</v>
      </c>
    </row>
    <row r="143" spans="7:9" ht="24.75" thickBot="1" x14ac:dyDescent="0.25">
      <c r="G143" s="160"/>
      <c r="H143" s="42" t="s">
        <v>100</v>
      </c>
      <c r="I143" s="43">
        <v>0.1462</v>
      </c>
    </row>
    <row r="144" spans="7:9" ht="15" thickBot="1" x14ac:dyDescent="0.25">
      <c r="G144" s="160"/>
      <c r="H144" s="42" t="s">
        <v>109</v>
      </c>
      <c r="I144" s="43">
        <v>7.5800000000000006E-2</v>
      </c>
    </row>
    <row r="145" spans="7:9" ht="15" thickBot="1" x14ac:dyDescent="0.25">
      <c r="G145" s="160"/>
      <c r="H145" s="42" t="s">
        <v>164</v>
      </c>
      <c r="I145" s="43">
        <v>6.6699999999999995E-2</v>
      </c>
    </row>
    <row r="146" spans="7:9" ht="24.75" thickBot="1" x14ac:dyDescent="0.25">
      <c r="G146" s="160"/>
      <c r="H146" s="42" t="s">
        <v>166</v>
      </c>
      <c r="I146" s="43">
        <v>4.3499999999999997E-2</v>
      </c>
    </row>
    <row r="147" spans="7:9" ht="15" thickBot="1" x14ac:dyDescent="0.25">
      <c r="G147" s="160"/>
      <c r="H147" s="42" t="s">
        <v>103</v>
      </c>
      <c r="I147" s="43">
        <v>3.5499999999999997E-2</v>
      </c>
    </row>
    <row r="148" spans="7:9" ht="15" thickBot="1" x14ac:dyDescent="0.25">
      <c r="G148" s="160"/>
      <c r="H148" s="42" t="s">
        <v>107</v>
      </c>
      <c r="I148" s="43">
        <v>3.4099999999999998E-2</v>
      </c>
    </row>
    <row r="149" spans="7:9" ht="15" thickBot="1" x14ac:dyDescent="0.25">
      <c r="G149" s="160"/>
      <c r="H149" s="42" t="s">
        <v>167</v>
      </c>
      <c r="I149" s="43">
        <v>3.1600000000000003E-2</v>
      </c>
    </row>
    <row r="150" spans="7:9" ht="24.75" thickBot="1" x14ac:dyDescent="0.25">
      <c r="G150" s="160"/>
      <c r="H150" s="42" t="s">
        <v>106</v>
      </c>
      <c r="I150" s="43">
        <v>3.1199999999999999E-2</v>
      </c>
    </row>
    <row r="151" spans="7:9" ht="24.75" thickBot="1" x14ac:dyDescent="0.25">
      <c r="G151" s="160"/>
      <c r="H151" s="42" t="s">
        <v>165</v>
      </c>
      <c r="I151" s="43">
        <v>2.7900000000000001E-2</v>
      </c>
    </row>
    <row r="152" spans="7:9" ht="24.75" thickBot="1" x14ac:dyDescent="0.25">
      <c r="G152" s="160"/>
      <c r="H152" s="42" t="s">
        <v>168</v>
      </c>
      <c r="I152" s="43">
        <v>2.5399999999999999E-2</v>
      </c>
    </row>
    <row r="153" spans="7:9" ht="15" thickBot="1" x14ac:dyDescent="0.25">
      <c r="G153" s="160"/>
      <c r="H153" s="42" t="s">
        <v>169</v>
      </c>
      <c r="I153" s="43">
        <v>1.49E-2</v>
      </c>
    </row>
    <row r="154" spans="7:9" ht="15" thickBot="1" x14ac:dyDescent="0.25">
      <c r="G154" s="160"/>
      <c r="H154" s="42" t="s">
        <v>171</v>
      </c>
      <c r="I154" s="43">
        <v>1.1599999999999999E-2</v>
      </c>
    </row>
    <row r="155" spans="7:9" ht="15" thickBot="1" x14ac:dyDescent="0.25">
      <c r="G155" s="160"/>
      <c r="H155" s="42" t="s">
        <v>170</v>
      </c>
      <c r="I155" s="43">
        <v>1.0200000000000001E-2</v>
      </c>
    </row>
    <row r="156" spans="7:9" ht="15" thickBot="1" x14ac:dyDescent="0.25">
      <c r="G156" s="160"/>
      <c r="H156" s="42" t="s">
        <v>112</v>
      </c>
      <c r="I156" s="43">
        <v>1.0200000000000001E-2</v>
      </c>
    </row>
    <row r="157" spans="7:9" ht="15" thickBot="1" x14ac:dyDescent="0.25">
      <c r="G157" s="160"/>
      <c r="H157" s="42" t="s">
        <v>120</v>
      </c>
      <c r="I157" s="43">
        <v>6.8999999999999999E-3</v>
      </c>
    </row>
    <row r="158" spans="7:9" ht="24.75" thickBot="1" x14ac:dyDescent="0.25">
      <c r="G158" s="160"/>
      <c r="H158" s="42" t="s">
        <v>122</v>
      </c>
      <c r="I158" s="43">
        <v>6.4999999999999997E-3</v>
      </c>
    </row>
    <row r="159" spans="7:9" ht="15" thickBot="1" x14ac:dyDescent="0.25">
      <c r="G159" s="160"/>
      <c r="H159" s="42" t="s">
        <v>126</v>
      </c>
      <c r="I159" s="43">
        <v>6.1999999999999998E-3</v>
      </c>
    </row>
    <row r="160" spans="7:9" ht="24.75" thickBot="1" x14ac:dyDescent="0.25">
      <c r="G160" s="160"/>
      <c r="H160" s="42" t="s">
        <v>172</v>
      </c>
      <c r="I160" s="43">
        <v>5.4000000000000003E-3</v>
      </c>
    </row>
    <row r="161" spans="7:9" ht="15" thickBot="1" x14ac:dyDescent="0.25">
      <c r="G161" s="160"/>
      <c r="H161" s="42" t="s">
        <v>175</v>
      </c>
      <c r="I161" s="43">
        <v>4.0000000000000001E-3</v>
      </c>
    </row>
    <row r="162" spans="7:9" ht="15" thickBot="1" x14ac:dyDescent="0.25">
      <c r="G162" s="160"/>
      <c r="H162" s="42" t="s">
        <v>127</v>
      </c>
      <c r="I162" s="43">
        <v>4.0000000000000001E-3</v>
      </c>
    </row>
    <row r="163" spans="7:9" ht="15" thickBot="1" x14ac:dyDescent="0.25">
      <c r="G163" s="160"/>
      <c r="H163" s="42" t="s">
        <v>128</v>
      </c>
      <c r="I163" s="43">
        <v>2.5000000000000001E-3</v>
      </c>
    </row>
    <row r="164" spans="7:9" ht="15" thickBot="1" x14ac:dyDescent="0.25">
      <c r="G164" s="160"/>
      <c r="H164" s="42" t="s">
        <v>156</v>
      </c>
      <c r="I164" s="43">
        <v>1.8E-3</v>
      </c>
    </row>
    <row r="165" spans="7:9" ht="15" thickBot="1" x14ac:dyDescent="0.25">
      <c r="G165" s="160"/>
      <c r="H165" s="42" t="s">
        <v>173</v>
      </c>
      <c r="I165" s="43">
        <v>1.8E-3</v>
      </c>
    </row>
    <row r="166" spans="7:9" ht="24.75" thickBot="1" x14ac:dyDescent="0.25">
      <c r="G166" s="160"/>
      <c r="H166" s="42" t="s">
        <v>121</v>
      </c>
      <c r="I166" s="43">
        <v>1.8E-3</v>
      </c>
    </row>
    <row r="167" spans="7:9" ht="15" thickBot="1" x14ac:dyDescent="0.25">
      <c r="G167" s="160"/>
      <c r="H167" s="42" t="s">
        <v>151</v>
      </c>
      <c r="I167" s="43">
        <v>1.8E-3</v>
      </c>
    </row>
    <row r="168" spans="7:9" ht="24.75" thickBot="1" x14ac:dyDescent="0.25">
      <c r="G168" s="160"/>
      <c r="H168" s="42" t="s">
        <v>99</v>
      </c>
      <c r="I168" s="43">
        <v>1.5E-3</v>
      </c>
    </row>
    <row r="169" spans="7:9" ht="15" thickBot="1" x14ac:dyDescent="0.25">
      <c r="G169" s="160"/>
      <c r="H169" s="42" t="s">
        <v>138</v>
      </c>
      <c r="I169" s="43">
        <v>1.5E-3</v>
      </c>
    </row>
    <row r="170" spans="7:9" ht="24.75" thickBot="1" x14ac:dyDescent="0.25">
      <c r="G170" s="160"/>
      <c r="H170" s="42" t="s">
        <v>135</v>
      </c>
      <c r="I170" s="43">
        <v>1.5E-3</v>
      </c>
    </row>
    <row r="171" spans="7:9" ht="15" thickBot="1" x14ac:dyDescent="0.25">
      <c r="G171" s="160"/>
      <c r="H171" s="42" t="s">
        <v>140</v>
      </c>
      <c r="I171" s="43">
        <v>1.1000000000000001E-3</v>
      </c>
    </row>
    <row r="172" spans="7:9" ht="15" thickBot="1" x14ac:dyDescent="0.25">
      <c r="G172" s="160"/>
      <c r="H172" s="42" t="s">
        <v>123</v>
      </c>
      <c r="I172" s="43">
        <v>1.1000000000000001E-3</v>
      </c>
    </row>
    <row r="173" spans="7:9" ht="15" thickBot="1" x14ac:dyDescent="0.25">
      <c r="G173" s="160"/>
      <c r="H173" s="42" t="s">
        <v>174</v>
      </c>
      <c r="I173" s="43">
        <v>1.1000000000000001E-3</v>
      </c>
    </row>
    <row r="174" spans="7:9" ht="15" thickBot="1" x14ac:dyDescent="0.25">
      <c r="G174" s="160"/>
      <c r="H174" s="42" t="s">
        <v>142</v>
      </c>
      <c r="I174" s="43">
        <v>1.1000000000000001E-3</v>
      </c>
    </row>
    <row r="175" spans="7:9" ht="15" thickBot="1" x14ac:dyDescent="0.25">
      <c r="G175" s="160"/>
      <c r="H175" s="42" t="s">
        <v>105</v>
      </c>
      <c r="I175" s="43">
        <v>4.0000000000000002E-4</v>
      </c>
    </row>
    <row r="176" spans="7:9" ht="15" thickBot="1" x14ac:dyDescent="0.25">
      <c r="G176" s="160"/>
      <c r="H176" s="42" t="s">
        <v>130</v>
      </c>
      <c r="I176" s="43">
        <v>4.0000000000000002E-4</v>
      </c>
    </row>
    <row r="177" spans="7:9" ht="15" thickBot="1" x14ac:dyDescent="0.25">
      <c r="G177" s="161"/>
      <c r="H177" s="42" t="s">
        <v>176</v>
      </c>
      <c r="I177" s="43">
        <v>4.0000000000000002E-4</v>
      </c>
    </row>
    <row r="178" spans="7:9" ht="15" thickBot="1" x14ac:dyDescent="0.25">
      <c r="G178" s="44" t="s">
        <v>182</v>
      </c>
      <c r="H178" s="42"/>
      <c r="I178" s="45">
        <v>1</v>
      </c>
    </row>
    <row r="179" spans="7:9" ht="15" x14ac:dyDescent="0.2">
      <c r="G179" s="46"/>
    </row>
    <row r="180" spans="7:9" ht="15" x14ac:dyDescent="0.2">
      <c r="G180" s="47"/>
    </row>
    <row r="181" spans="7:9" ht="15" x14ac:dyDescent="0.2">
      <c r="G181" s="47"/>
    </row>
  </sheetData>
  <mergeCells count="6">
    <mergeCell ref="G141:G177"/>
    <mergeCell ref="A4:A45"/>
    <mergeCell ref="A46:A83"/>
    <mergeCell ref="A84:A125"/>
    <mergeCell ref="G4:G66"/>
    <mergeCell ref="G68:G13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7"/>
  <sheetViews>
    <sheetView rightToLeft="1" topLeftCell="A13" workbookViewId="0">
      <selection activeCell="I25" sqref="I25"/>
    </sheetView>
  </sheetViews>
  <sheetFormatPr defaultRowHeight="14.25" x14ac:dyDescent="0.2"/>
  <cols>
    <col min="2" max="2" width="26.25" bestFit="1" customWidth="1"/>
    <col min="4" max="4" width="40.75" bestFit="1" customWidth="1"/>
    <col min="5" max="5" width="29.875" bestFit="1" customWidth="1"/>
    <col min="6" max="6" width="48.875" bestFit="1" customWidth="1"/>
  </cols>
  <sheetData>
    <row r="3" spans="2:6" ht="15.75" x14ac:dyDescent="0.25">
      <c r="B3" s="51"/>
      <c r="C3" s="49"/>
      <c r="D3" s="57" t="s">
        <v>184</v>
      </c>
      <c r="E3" s="57" t="s">
        <v>185</v>
      </c>
      <c r="F3" s="63" t="s">
        <v>186</v>
      </c>
    </row>
    <row r="4" spans="2:6" ht="15.75" x14ac:dyDescent="0.25">
      <c r="B4" s="156" t="s">
        <v>13</v>
      </c>
      <c r="C4" s="50">
        <v>2016</v>
      </c>
      <c r="D4" s="59" t="s">
        <v>187</v>
      </c>
      <c r="E4" s="64" t="s">
        <v>188</v>
      </c>
      <c r="F4" s="62">
        <v>0.4</v>
      </c>
    </row>
    <row r="5" spans="2:6" ht="15.75" x14ac:dyDescent="0.2">
      <c r="B5" s="157"/>
      <c r="C5" s="49"/>
      <c r="D5" s="55"/>
      <c r="E5" s="64" t="s">
        <v>189</v>
      </c>
      <c r="F5" s="62">
        <v>19.7</v>
      </c>
    </row>
    <row r="6" spans="2:6" ht="15.75" x14ac:dyDescent="0.2">
      <c r="B6" s="157"/>
      <c r="C6" s="49"/>
      <c r="D6" s="55"/>
      <c r="E6" s="64" t="s">
        <v>190</v>
      </c>
      <c r="F6" s="62">
        <v>77</v>
      </c>
    </row>
    <row r="7" spans="2:6" ht="15.75" x14ac:dyDescent="0.2">
      <c r="B7" s="157"/>
      <c r="C7" s="49"/>
      <c r="D7" s="55"/>
      <c r="E7" s="64" t="s">
        <v>191</v>
      </c>
      <c r="F7" s="62">
        <v>3</v>
      </c>
    </row>
    <row r="8" spans="2:6" ht="15.75" x14ac:dyDescent="0.2">
      <c r="B8" s="157"/>
      <c r="C8" s="49"/>
      <c r="D8" s="55"/>
      <c r="E8" s="65"/>
      <c r="F8" s="66"/>
    </row>
    <row r="9" spans="2:6" ht="15.75" x14ac:dyDescent="0.25">
      <c r="B9" s="157"/>
      <c r="C9" s="49">
        <v>2017</v>
      </c>
      <c r="D9" s="58" t="s">
        <v>192</v>
      </c>
      <c r="E9" s="65" t="s">
        <v>193</v>
      </c>
      <c r="F9" s="67">
        <v>0.38</v>
      </c>
    </row>
    <row r="10" spans="2:6" ht="15.75" x14ac:dyDescent="0.25">
      <c r="B10" s="157"/>
      <c r="C10" s="49"/>
      <c r="D10" s="55"/>
      <c r="E10" s="65" t="s">
        <v>194</v>
      </c>
      <c r="F10" s="67">
        <v>15</v>
      </c>
    </row>
    <row r="11" spans="2:6" ht="15.75" x14ac:dyDescent="0.25">
      <c r="B11" s="157"/>
      <c r="C11" s="49"/>
      <c r="D11" s="55"/>
      <c r="E11" s="65" t="s">
        <v>195</v>
      </c>
      <c r="F11" s="67">
        <v>80</v>
      </c>
    </row>
    <row r="12" spans="2:6" ht="15.75" x14ac:dyDescent="0.25">
      <c r="B12" s="157"/>
      <c r="C12" s="49"/>
      <c r="D12" s="55"/>
      <c r="E12" s="65" t="s">
        <v>196</v>
      </c>
      <c r="F12" s="67">
        <v>4.5999999999999996</v>
      </c>
    </row>
    <row r="13" spans="2:6" ht="15.75" x14ac:dyDescent="0.25">
      <c r="B13" s="157"/>
      <c r="C13" s="49"/>
      <c r="D13" s="55"/>
      <c r="E13" s="65"/>
      <c r="F13" s="67"/>
    </row>
    <row r="14" spans="2:6" ht="15" x14ac:dyDescent="0.25">
      <c r="B14" s="157"/>
      <c r="C14" s="49">
        <v>2018</v>
      </c>
      <c r="D14" s="58" t="s">
        <v>197</v>
      </c>
      <c r="E14" s="65" t="s">
        <v>198</v>
      </c>
      <c r="F14" s="56">
        <v>0.2</v>
      </c>
    </row>
    <row r="15" spans="2:6" ht="15" x14ac:dyDescent="0.25">
      <c r="B15" s="157"/>
      <c r="C15" s="49"/>
      <c r="D15" s="54"/>
      <c r="E15" s="65" t="s">
        <v>199</v>
      </c>
      <c r="F15" s="56">
        <v>18.399999999999999</v>
      </c>
    </row>
    <row r="16" spans="2:6" ht="15" x14ac:dyDescent="0.25">
      <c r="B16" s="157"/>
      <c r="C16" s="49"/>
      <c r="D16" s="54"/>
      <c r="E16" s="65" t="s">
        <v>200</v>
      </c>
      <c r="F16" s="56">
        <v>77.900000000000006</v>
      </c>
    </row>
    <row r="17" spans="2:6" ht="15" x14ac:dyDescent="0.25">
      <c r="B17" s="158"/>
      <c r="C17" s="49"/>
      <c r="D17" s="54"/>
      <c r="E17" s="65" t="s">
        <v>201</v>
      </c>
      <c r="F17" s="56">
        <v>3.4</v>
      </c>
    </row>
    <row r="18" spans="2:6" ht="45" customHeight="1" x14ac:dyDescent="0.25">
      <c r="B18" s="156" t="s">
        <v>27</v>
      </c>
      <c r="C18" s="50">
        <v>2016</v>
      </c>
      <c r="D18" s="68" t="s">
        <v>203</v>
      </c>
      <c r="E18" s="53">
        <v>26</v>
      </c>
      <c r="F18" s="61">
        <v>27</v>
      </c>
    </row>
    <row r="19" spans="2:6" ht="15.75" x14ac:dyDescent="0.2">
      <c r="B19" s="157"/>
      <c r="C19" s="49"/>
      <c r="D19" s="68" t="s">
        <v>204</v>
      </c>
      <c r="E19" s="53">
        <v>5</v>
      </c>
      <c r="F19" s="61">
        <v>5.2</v>
      </c>
    </row>
    <row r="20" spans="2:6" ht="15.75" x14ac:dyDescent="0.2">
      <c r="B20" s="157"/>
      <c r="C20" s="49"/>
      <c r="D20" s="68" t="s">
        <v>205</v>
      </c>
      <c r="E20" s="53">
        <v>1</v>
      </c>
      <c r="F20" s="61">
        <v>1</v>
      </c>
    </row>
    <row r="21" spans="2:6" ht="15.75" x14ac:dyDescent="0.2">
      <c r="B21" s="157"/>
      <c r="C21" s="49"/>
      <c r="D21" s="68" t="s">
        <v>206</v>
      </c>
      <c r="E21" s="53">
        <v>58</v>
      </c>
      <c r="F21" s="61">
        <v>60</v>
      </c>
    </row>
    <row r="22" spans="2:6" ht="15.75" x14ac:dyDescent="0.2">
      <c r="B22" s="157"/>
      <c r="C22" s="49"/>
      <c r="D22" s="68" t="s">
        <v>207</v>
      </c>
      <c r="E22" s="53">
        <v>6</v>
      </c>
      <c r="F22" s="61">
        <v>6.2</v>
      </c>
    </row>
    <row r="23" spans="2:6" ht="15" customHeight="1" x14ac:dyDescent="0.2">
      <c r="B23" s="157"/>
      <c r="C23" s="49"/>
      <c r="D23" s="55"/>
      <c r="E23" s="54"/>
      <c r="F23" s="49"/>
    </row>
    <row r="24" spans="2:6" ht="15" x14ac:dyDescent="0.25">
      <c r="B24" s="157"/>
      <c r="C24" s="50">
        <v>2017</v>
      </c>
      <c r="D24" s="68" t="s">
        <v>203</v>
      </c>
      <c r="E24" s="53">
        <v>31</v>
      </c>
      <c r="F24" s="69">
        <v>31.3</v>
      </c>
    </row>
    <row r="25" spans="2:6" ht="15" x14ac:dyDescent="0.25">
      <c r="B25" s="157"/>
      <c r="C25" s="49"/>
      <c r="D25" s="68" t="s">
        <v>204</v>
      </c>
      <c r="E25" s="53">
        <v>8</v>
      </c>
      <c r="F25" s="69">
        <v>8</v>
      </c>
    </row>
    <row r="26" spans="2:6" ht="15" x14ac:dyDescent="0.25">
      <c r="B26" s="157"/>
      <c r="C26" s="49"/>
      <c r="D26" s="68" t="s">
        <v>205</v>
      </c>
      <c r="E26" s="53">
        <v>0</v>
      </c>
      <c r="F26" s="69">
        <v>0</v>
      </c>
    </row>
    <row r="27" spans="2:6" ht="15" x14ac:dyDescent="0.25">
      <c r="B27" s="157"/>
      <c r="C27" s="49"/>
      <c r="D27" s="68" t="s">
        <v>206</v>
      </c>
      <c r="E27" s="53">
        <v>58</v>
      </c>
      <c r="F27" s="69">
        <v>58.5</v>
      </c>
    </row>
    <row r="28" spans="2:6" ht="15.75" x14ac:dyDescent="0.2">
      <c r="B28" s="157"/>
      <c r="C28" s="49"/>
      <c r="D28" s="68" t="s">
        <v>207</v>
      </c>
      <c r="E28" s="53">
        <v>2</v>
      </c>
      <c r="F28" s="61">
        <v>2</v>
      </c>
    </row>
    <row r="29" spans="2:6" x14ac:dyDescent="0.2">
      <c r="B29" s="157"/>
      <c r="C29" s="49"/>
      <c r="D29" s="68"/>
      <c r="E29" s="53"/>
      <c r="F29" s="49"/>
    </row>
    <row r="30" spans="2:6" ht="15.75" x14ac:dyDescent="0.25">
      <c r="B30" s="157"/>
      <c r="C30" s="50">
        <v>2018</v>
      </c>
      <c r="D30" s="68" t="s">
        <v>203</v>
      </c>
      <c r="E30" s="53">
        <v>27</v>
      </c>
      <c r="F30" s="61">
        <v>27.5</v>
      </c>
    </row>
    <row r="31" spans="2:6" ht="15.75" x14ac:dyDescent="0.2">
      <c r="B31" s="157"/>
      <c r="C31" s="49"/>
      <c r="D31" s="68" t="s">
        <v>204</v>
      </c>
      <c r="E31" s="53">
        <v>17</v>
      </c>
      <c r="F31" s="61">
        <v>17.3</v>
      </c>
    </row>
    <row r="32" spans="2:6" ht="15.75" x14ac:dyDescent="0.2">
      <c r="B32" s="157"/>
      <c r="C32" s="49"/>
      <c r="D32" s="68" t="s">
        <v>205</v>
      </c>
      <c r="E32" s="53">
        <v>0</v>
      </c>
      <c r="F32" s="61">
        <v>0</v>
      </c>
    </row>
    <row r="33" spans="2:6" ht="15.75" x14ac:dyDescent="0.2">
      <c r="B33" s="157"/>
      <c r="C33" s="49"/>
      <c r="D33" s="68" t="s">
        <v>206</v>
      </c>
      <c r="E33" s="53">
        <v>53</v>
      </c>
      <c r="F33" s="61">
        <v>54</v>
      </c>
    </row>
    <row r="34" spans="2:6" ht="15.75" x14ac:dyDescent="0.2">
      <c r="B34" s="158"/>
      <c r="C34" s="49"/>
      <c r="D34" s="68" t="s">
        <v>207</v>
      </c>
      <c r="E34" s="53">
        <v>1</v>
      </c>
      <c r="F34" s="61">
        <v>1</v>
      </c>
    </row>
    <row r="35" spans="2:6" x14ac:dyDescent="0.2">
      <c r="B35" s="48"/>
      <c r="C35" s="48"/>
      <c r="D35" s="48"/>
      <c r="E35" s="48"/>
      <c r="F35" s="48"/>
    </row>
    <row r="36" spans="2:6" x14ac:dyDescent="0.2">
      <c r="B36" s="48"/>
      <c r="C36" s="48"/>
      <c r="D36" s="48"/>
      <c r="E36" s="48"/>
      <c r="F36" s="48"/>
    </row>
    <row r="37" spans="2:6" x14ac:dyDescent="0.2">
      <c r="B37" s="48"/>
      <c r="C37" s="48"/>
      <c r="D37" s="48"/>
      <c r="E37" s="48"/>
      <c r="F37" s="48"/>
    </row>
    <row r="38" spans="2:6" x14ac:dyDescent="0.2">
      <c r="B38" s="48"/>
      <c r="C38" s="48"/>
      <c r="D38" s="48"/>
      <c r="E38" s="48"/>
      <c r="F38" s="48"/>
    </row>
    <row r="39" spans="2:6" x14ac:dyDescent="0.2">
      <c r="B39" s="48"/>
      <c r="C39" s="48"/>
      <c r="D39" s="48"/>
      <c r="E39" s="48"/>
      <c r="F39" s="48"/>
    </row>
    <row r="40" spans="2:6" x14ac:dyDescent="0.2">
      <c r="B40" s="48"/>
      <c r="C40" s="48"/>
      <c r="D40" s="48"/>
      <c r="E40" s="48"/>
      <c r="F40" s="48"/>
    </row>
    <row r="41" spans="2:6" x14ac:dyDescent="0.2">
      <c r="B41" s="48"/>
      <c r="C41" s="48"/>
      <c r="D41" s="48"/>
      <c r="E41" s="48"/>
      <c r="F41" s="48"/>
    </row>
    <row r="42" spans="2:6" x14ac:dyDescent="0.2">
      <c r="B42" s="48"/>
      <c r="C42" s="48"/>
      <c r="D42" s="48"/>
      <c r="E42" s="48"/>
      <c r="F42" s="48"/>
    </row>
    <row r="43" spans="2:6" x14ac:dyDescent="0.2">
      <c r="B43" s="48"/>
      <c r="C43" s="48"/>
      <c r="D43" s="48"/>
      <c r="E43" s="48"/>
      <c r="F43" s="48"/>
    </row>
    <row r="44" spans="2:6" x14ac:dyDescent="0.2">
      <c r="B44" s="48"/>
      <c r="C44" s="48"/>
      <c r="D44" s="48"/>
      <c r="E44" s="48"/>
      <c r="F44" s="48"/>
    </row>
    <row r="45" spans="2:6" x14ac:dyDescent="0.2">
      <c r="B45" s="48"/>
      <c r="C45" s="48"/>
      <c r="D45" s="48"/>
      <c r="E45" s="48"/>
      <c r="F45" s="48"/>
    </row>
    <row r="46" spans="2:6" x14ac:dyDescent="0.2">
      <c r="B46" s="48"/>
      <c r="C46" s="48"/>
      <c r="D46" s="48"/>
      <c r="E46" s="48"/>
      <c r="F46" s="48"/>
    </row>
    <row r="47" spans="2:6" x14ac:dyDescent="0.2">
      <c r="B47" s="48"/>
      <c r="C47" s="48"/>
      <c r="D47" s="48"/>
      <c r="E47" s="48"/>
      <c r="F47" s="48"/>
    </row>
    <row r="48" spans="2:6" x14ac:dyDescent="0.2">
      <c r="B48" s="48"/>
      <c r="C48" s="48"/>
      <c r="D48" s="48"/>
      <c r="E48" s="48"/>
      <c r="F48" s="48"/>
    </row>
    <row r="49" spans="2:6" x14ac:dyDescent="0.2">
      <c r="B49" s="48"/>
      <c r="C49" s="48"/>
      <c r="D49" s="48"/>
      <c r="E49" s="48"/>
      <c r="F49" s="48"/>
    </row>
    <row r="50" spans="2:6" x14ac:dyDescent="0.2">
      <c r="B50" s="48"/>
      <c r="C50" s="48"/>
      <c r="D50" s="48"/>
      <c r="E50" s="48"/>
      <c r="F50" s="48"/>
    </row>
    <row r="51" spans="2:6" x14ac:dyDescent="0.2">
      <c r="B51" s="48"/>
      <c r="C51" s="48"/>
      <c r="D51" s="48"/>
      <c r="E51" s="48"/>
      <c r="F51" s="48"/>
    </row>
    <row r="52" spans="2:6" x14ac:dyDescent="0.2">
      <c r="B52" s="48"/>
      <c r="C52" s="48"/>
      <c r="D52" s="48"/>
      <c r="E52" s="48"/>
      <c r="F52" s="48"/>
    </row>
    <row r="53" spans="2:6" x14ac:dyDescent="0.2">
      <c r="B53" s="48"/>
      <c r="C53" s="48"/>
      <c r="D53" s="48"/>
      <c r="E53" s="48"/>
      <c r="F53" s="48"/>
    </row>
    <row r="54" spans="2:6" x14ac:dyDescent="0.2">
      <c r="B54" s="48"/>
      <c r="C54" s="48"/>
      <c r="D54" s="48"/>
      <c r="E54" s="48"/>
      <c r="F54" s="48"/>
    </row>
    <row r="55" spans="2:6" x14ac:dyDescent="0.2">
      <c r="B55" s="48"/>
      <c r="C55" s="48"/>
      <c r="D55" s="48"/>
      <c r="E55" s="48"/>
      <c r="F55" s="48"/>
    </row>
    <row r="56" spans="2:6" x14ac:dyDescent="0.2">
      <c r="B56" s="48"/>
      <c r="C56" s="48"/>
      <c r="D56" s="48"/>
      <c r="E56" s="48"/>
      <c r="F56" s="48"/>
    </row>
    <row r="57" spans="2:6" x14ac:dyDescent="0.2">
      <c r="B57" s="48"/>
      <c r="C57" s="48"/>
      <c r="D57" s="48"/>
      <c r="E57" s="48"/>
      <c r="F57" s="48"/>
    </row>
  </sheetData>
  <mergeCells count="2">
    <mergeCell ref="B4:B17"/>
    <mergeCell ref="B18:B3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P217"/>
  <sheetViews>
    <sheetView rightToLeft="1" topLeftCell="C118" workbookViewId="0">
      <selection activeCell="G181" sqref="G181"/>
    </sheetView>
  </sheetViews>
  <sheetFormatPr defaultRowHeight="14.25" x14ac:dyDescent="0.2"/>
  <cols>
    <col min="3" max="3" width="25.5" bestFit="1" customWidth="1"/>
    <col min="4" max="4" width="12.875" customWidth="1"/>
    <col min="5" max="5" width="30.875" bestFit="1" customWidth="1"/>
    <col min="6" max="6" width="10.875" customWidth="1"/>
    <col min="7" max="7" width="12.125" customWidth="1"/>
    <col min="11" max="11" width="34" bestFit="1" customWidth="1"/>
    <col min="12" max="12" width="9.875" bestFit="1" customWidth="1"/>
  </cols>
  <sheetData>
    <row r="3" spans="3:7" ht="15" x14ac:dyDescent="0.2">
      <c r="C3" s="124"/>
      <c r="D3" s="125" t="s">
        <v>8</v>
      </c>
      <c r="E3" s="125" t="s">
        <v>232</v>
      </c>
      <c r="F3" s="125" t="s">
        <v>227</v>
      </c>
      <c r="G3" s="125" t="s">
        <v>228</v>
      </c>
    </row>
    <row r="4" spans="3:7" ht="15" x14ac:dyDescent="0.2">
      <c r="C4" s="125"/>
      <c r="D4" s="126"/>
      <c r="E4" s="126"/>
      <c r="F4" s="126"/>
      <c r="G4" s="126"/>
    </row>
    <row r="5" spans="3:7" ht="15" x14ac:dyDescent="0.2">
      <c r="C5" s="125" t="s">
        <v>10</v>
      </c>
      <c r="D5" s="126">
        <v>2016</v>
      </c>
      <c r="E5" s="126">
        <v>2219</v>
      </c>
      <c r="F5" s="126">
        <v>9996</v>
      </c>
      <c r="G5" s="126">
        <f>F5/E5</f>
        <v>4.5047318611987386</v>
      </c>
    </row>
    <row r="6" spans="3:7" x14ac:dyDescent="0.2">
      <c r="C6" s="123"/>
      <c r="D6" s="126">
        <v>2017</v>
      </c>
      <c r="E6" s="126">
        <v>2690</v>
      </c>
      <c r="F6" s="126">
        <v>11030</v>
      </c>
      <c r="G6" s="126">
        <f t="shared" ref="G6:G7" si="0">F6/E6</f>
        <v>4.1003717472118959</v>
      </c>
    </row>
    <row r="7" spans="3:7" x14ac:dyDescent="0.2">
      <c r="C7" s="123"/>
      <c r="D7" s="126">
        <v>2018</v>
      </c>
      <c r="E7" s="126">
        <v>2466</v>
      </c>
      <c r="F7" s="126">
        <v>10997</v>
      </c>
      <c r="G7" s="126">
        <f t="shared" si="0"/>
        <v>4.459448499594485</v>
      </c>
    </row>
    <row r="8" spans="3:7" ht="15" x14ac:dyDescent="0.2">
      <c r="C8" s="125"/>
      <c r="D8" s="126"/>
      <c r="E8" s="126"/>
      <c r="F8" s="126"/>
      <c r="G8" s="126"/>
    </row>
    <row r="9" spans="3:7" ht="15" x14ac:dyDescent="0.2">
      <c r="C9" s="125"/>
      <c r="D9" s="126"/>
      <c r="E9" s="126"/>
      <c r="F9" s="126"/>
      <c r="G9" s="126"/>
    </row>
    <row r="10" spans="3:7" ht="30" x14ac:dyDescent="0.2">
      <c r="C10" s="125" t="s">
        <v>11</v>
      </c>
      <c r="D10" s="126">
        <v>2016</v>
      </c>
      <c r="E10" s="166" t="s">
        <v>245</v>
      </c>
      <c r="F10" s="126"/>
      <c r="G10" s="126"/>
    </row>
    <row r="11" spans="3:7" x14ac:dyDescent="0.2">
      <c r="C11" s="123"/>
      <c r="D11" s="126">
        <v>2017</v>
      </c>
      <c r="E11" s="167"/>
      <c r="F11" s="126"/>
      <c r="G11" s="126"/>
    </row>
    <row r="12" spans="3:7" x14ac:dyDescent="0.2">
      <c r="C12" s="123"/>
      <c r="D12" s="126">
        <v>2018</v>
      </c>
      <c r="E12" s="168"/>
      <c r="F12" s="126"/>
      <c r="G12" s="126"/>
    </row>
    <row r="13" spans="3:7" ht="15" x14ac:dyDescent="0.2">
      <c r="C13" s="125"/>
      <c r="D13" s="126"/>
      <c r="E13" s="126"/>
      <c r="F13" s="126"/>
      <c r="G13" s="126"/>
    </row>
    <row r="14" spans="3:7" x14ac:dyDescent="0.2">
      <c r="C14" s="123"/>
      <c r="D14" s="126"/>
      <c r="E14" s="126"/>
      <c r="F14" s="126"/>
      <c r="G14" s="126"/>
    </row>
    <row r="15" spans="3:7" x14ac:dyDescent="0.2">
      <c r="C15" s="123"/>
      <c r="D15" s="126"/>
      <c r="E15" s="126"/>
      <c r="F15" s="126"/>
      <c r="G15" s="126"/>
    </row>
    <row r="16" spans="3:7" ht="15" x14ac:dyDescent="0.2">
      <c r="C16" s="125"/>
      <c r="D16" s="126"/>
      <c r="E16" s="126"/>
      <c r="F16" s="126"/>
      <c r="G16" s="126"/>
    </row>
    <row r="17" spans="3:7" ht="15" x14ac:dyDescent="0.2">
      <c r="C17" s="125" t="s">
        <v>12</v>
      </c>
      <c r="D17" s="126">
        <v>2016</v>
      </c>
      <c r="E17" s="126">
        <v>5212</v>
      </c>
      <c r="F17" s="126"/>
      <c r="G17" s="126"/>
    </row>
    <row r="18" spans="3:7" x14ac:dyDescent="0.2">
      <c r="C18" s="123"/>
      <c r="D18" s="126">
        <v>2017</v>
      </c>
      <c r="E18" s="126">
        <v>5321</v>
      </c>
      <c r="F18" s="126"/>
      <c r="G18" s="126"/>
    </row>
    <row r="19" spans="3:7" x14ac:dyDescent="0.2">
      <c r="C19" s="123"/>
      <c r="D19" s="126">
        <v>2018</v>
      </c>
      <c r="E19" s="126">
        <v>4980</v>
      </c>
      <c r="F19" s="126"/>
      <c r="G19" s="126"/>
    </row>
    <row r="20" spans="3:7" x14ac:dyDescent="0.2">
      <c r="C20" s="123"/>
      <c r="D20" s="127"/>
      <c r="E20" s="126"/>
      <c r="F20" s="126"/>
      <c r="G20" s="126"/>
    </row>
    <row r="21" spans="3:7" ht="15" x14ac:dyDescent="0.2">
      <c r="C21" s="125"/>
      <c r="D21" s="126"/>
      <c r="E21" s="126"/>
      <c r="F21" s="126"/>
      <c r="G21" s="126"/>
    </row>
    <row r="22" spans="3:7" ht="15" x14ac:dyDescent="0.2">
      <c r="C22" s="125" t="s">
        <v>13</v>
      </c>
      <c r="D22" s="169">
        <v>2016</v>
      </c>
      <c r="E22" s="134" t="s">
        <v>233</v>
      </c>
      <c r="F22" s="126"/>
      <c r="G22" s="126"/>
    </row>
    <row r="23" spans="3:7" x14ac:dyDescent="0.2">
      <c r="C23" s="123"/>
      <c r="D23" s="172"/>
      <c r="E23" s="135" t="s">
        <v>234</v>
      </c>
      <c r="F23" s="126"/>
      <c r="G23" s="126"/>
    </row>
    <row r="24" spans="3:7" x14ac:dyDescent="0.2">
      <c r="C24" s="123"/>
      <c r="D24" s="172"/>
      <c r="E24" s="135" t="s">
        <v>235</v>
      </c>
      <c r="F24" s="126"/>
      <c r="G24" s="126"/>
    </row>
    <row r="25" spans="3:7" x14ac:dyDescent="0.2">
      <c r="C25" s="123"/>
      <c r="D25" s="175"/>
      <c r="E25" s="136" t="s">
        <v>236</v>
      </c>
      <c r="F25" s="126"/>
      <c r="G25" s="126"/>
    </row>
    <row r="26" spans="3:7" s="48" customFormat="1" x14ac:dyDescent="0.2">
      <c r="C26" s="123"/>
      <c r="D26" s="169">
        <v>2017</v>
      </c>
      <c r="E26" s="134" t="s">
        <v>237</v>
      </c>
      <c r="F26" s="126"/>
      <c r="G26" s="126"/>
    </row>
    <row r="27" spans="3:7" s="48" customFormat="1" x14ac:dyDescent="0.2">
      <c r="C27" s="123"/>
      <c r="D27" s="172"/>
      <c r="E27" s="135" t="s">
        <v>238</v>
      </c>
      <c r="F27" s="126"/>
      <c r="G27" s="126"/>
    </row>
    <row r="28" spans="3:7" s="48" customFormat="1" x14ac:dyDescent="0.2">
      <c r="C28" s="123"/>
      <c r="D28" s="172"/>
      <c r="E28" s="135" t="s">
        <v>239</v>
      </c>
      <c r="F28" s="126"/>
      <c r="G28" s="126"/>
    </row>
    <row r="29" spans="3:7" s="48" customFormat="1" x14ac:dyDescent="0.2">
      <c r="C29" s="123"/>
      <c r="D29" s="175"/>
      <c r="E29" s="136" t="s">
        <v>240</v>
      </c>
      <c r="F29" s="126"/>
      <c r="G29" s="126"/>
    </row>
    <row r="30" spans="3:7" s="48" customFormat="1" x14ac:dyDescent="0.2">
      <c r="C30" s="123"/>
      <c r="D30" s="166">
        <v>2018</v>
      </c>
      <c r="E30" s="128" t="s">
        <v>241</v>
      </c>
      <c r="F30" s="126"/>
      <c r="G30" s="126"/>
    </row>
    <row r="31" spans="3:7" s="48" customFormat="1" x14ac:dyDescent="0.2">
      <c r="C31" s="123"/>
      <c r="D31" s="167"/>
      <c r="E31" s="128" t="s">
        <v>242</v>
      </c>
      <c r="F31" s="126"/>
      <c r="G31" s="126"/>
    </row>
    <row r="32" spans="3:7" s="48" customFormat="1" x14ac:dyDescent="0.2">
      <c r="C32" s="123"/>
      <c r="D32" s="167"/>
      <c r="E32" s="128" t="s">
        <v>243</v>
      </c>
      <c r="F32" s="126"/>
      <c r="G32" s="126"/>
    </row>
    <row r="33" spans="3:7" ht="15" x14ac:dyDescent="0.2">
      <c r="C33" s="125"/>
      <c r="D33" s="168"/>
      <c r="E33" s="128" t="s">
        <v>244</v>
      </c>
      <c r="F33" s="126"/>
      <c r="G33" s="126"/>
    </row>
    <row r="34" spans="3:7" ht="15" x14ac:dyDescent="0.2">
      <c r="C34" s="125" t="s">
        <v>14</v>
      </c>
      <c r="D34" s="126">
        <v>2016</v>
      </c>
      <c r="E34" s="139">
        <v>0.38</v>
      </c>
      <c r="F34" s="126"/>
      <c r="G34" s="126"/>
    </row>
    <row r="35" spans="3:7" x14ac:dyDescent="0.2">
      <c r="C35" s="123"/>
      <c r="D35" s="126">
        <v>2017</v>
      </c>
      <c r="E35" s="139">
        <v>0.4</v>
      </c>
      <c r="F35" s="126"/>
      <c r="G35" s="126"/>
    </row>
    <row r="36" spans="3:7" x14ac:dyDescent="0.2">
      <c r="C36" s="123"/>
      <c r="D36" s="126">
        <v>2018</v>
      </c>
      <c r="E36" s="139">
        <v>0.45</v>
      </c>
      <c r="F36" s="126"/>
      <c r="G36" s="126"/>
    </row>
    <row r="37" spans="3:7" x14ac:dyDescent="0.2">
      <c r="C37" s="123"/>
      <c r="D37" s="126"/>
      <c r="E37" s="126"/>
      <c r="F37" s="126"/>
      <c r="G37" s="126"/>
    </row>
    <row r="38" spans="3:7" ht="15" x14ac:dyDescent="0.2">
      <c r="C38" s="125"/>
      <c r="D38" s="126"/>
      <c r="E38" s="126"/>
      <c r="F38" s="126"/>
      <c r="G38" s="126"/>
    </row>
    <row r="39" spans="3:7" ht="30" x14ac:dyDescent="0.2">
      <c r="C39" s="125" t="s">
        <v>15</v>
      </c>
      <c r="D39" s="126">
        <v>2016</v>
      </c>
      <c r="E39" s="126">
        <v>3693</v>
      </c>
      <c r="F39" s="126">
        <v>6303</v>
      </c>
      <c r="G39" s="126">
        <f>F39/E39</f>
        <v>1.7067424857839155</v>
      </c>
    </row>
    <row r="40" spans="3:7" x14ac:dyDescent="0.2">
      <c r="C40" s="123"/>
      <c r="D40" s="126">
        <v>2017</v>
      </c>
      <c r="E40" s="126">
        <v>4205</v>
      </c>
      <c r="F40" s="126">
        <v>6825</v>
      </c>
      <c r="G40" s="126">
        <f t="shared" ref="G40:G103" si="1">F40/E40</f>
        <v>1.6230677764565993</v>
      </c>
    </row>
    <row r="41" spans="3:7" x14ac:dyDescent="0.2">
      <c r="C41" s="123"/>
      <c r="D41" s="126">
        <v>2018</v>
      </c>
      <c r="E41" s="126">
        <v>4033</v>
      </c>
      <c r="F41" s="126">
        <v>6964</v>
      </c>
      <c r="G41" s="126">
        <f t="shared" si="1"/>
        <v>1.7267542772129929</v>
      </c>
    </row>
    <row r="42" spans="3:7" x14ac:dyDescent="0.2">
      <c r="C42" s="123"/>
      <c r="D42" s="126"/>
      <c r="E42" s="126"/>
      <c r="F42" s="126"/>
      <c r="G42" s="126"/>
    </row>
    <row r="43" spans="3:7" ht="15" x14ac:dyDescent="0.2">
      <c r="C43" s="125"/>
      <c r="D43" s="126"/>
      <c r="E43" s="126"/>
      <c r="F43" s="126"/>
      <c r="G43" s="126"/>
    </row>
    <row r="44" spans="3:7" ht="30" x14ac:dyDescent="0.2">
      <c r="C44" s="125" t="s">
        <v>16</v>
      </c>
      <c r="D44" s="126">
        <v>2016</v>
      </c>
      <c r="E44" s="126">
        <v>1117</v>
      </c>
      <c r="F44" s="126">
        <v>9996</v>
      </c>
      <c r="G44" s="126">
        <f t="shared" si="1"/>
        <v>8.9489704565801258</v>
      </c>
    </row>
    <row r="45" spans="3:7" x14ac:dyDescent="0.2">
      <c r="C45" s="123"/>
      <c r="D45" s="126">
        <v>2017</v>
      </c>
      <c r="E45" s="126">
        <v>1214</v>
      </c>
      <c r="F45" s="126">
        <v>11030</v>
      </c>
      <c r="G45" s="126">
        <f t="shared" si="1"/>
        <v>9.0856672158154854</v>
      </c>
    </row>
    <row r="46" spans="3:7" x14ac:dyDescent="0.2">
      <c r="C46" s="123"/>
      <c r="D46" s="126">
        <v>2018</v>
      </c>
      <c r="E46" s="126">
        <v>1178</v>
      </c>
      <c r="F46" s="126">
        <v>10997</v>
      </c>
      <c r="G46" s="126">
        <f t="shared" si="1"/>
        <v>9.3353140916808144</v>
      </c>
    </row>
    <row r="47" spans="3:7" x14ac:dyDescent="0.2">
      <c r="C47" s="123"/>
      <c r="D47" s="126"/>
      <c r="E47" s="126"/>
      <c r="F47" s="126"/>
      <c r="G47" s="126"/>
    </row>
    <row r="48" spans="3:7" ht="15" x14ac:dyDescent="0.2">
      <c r="C48" s="125"/>
      <c r="D48" s="126"/>
      <c r="E48" s="126"/>
      <c r="F48" s="126"/>
      <c r="G48" s="126"/>
    </row>
    <row r="49" spans="3:7" ht="30" x14ac:dyDescent="0.2">
      <c r="C49" s="125" t="s">
        <v>17</v>
      </c>
      <c r="D49" s="126">
        <v>2016</v>
      </c>
      <c r="E49" s="126">
        <v>549</v>
      </c>
      <c r="F49" s="126">
        <v>9996</v>
      </c>
      <c r="G49" s="126">
        <f t="shared" si="1"/>
        <v>18.207650273224044</v>
      </c>
    </row>
    <row r="50" spans="3:7" x14ac:dyDescent="0.2">
      <c r="C50" s="123"/>
      <c r="D50" s="126">
        <v>2017</v>
      </c>
      <c r="E50" s="126">
        <v>674</v>
      </c>
      <c r="F50" s="126">
        <v>11030</v>
      </c>
      <c r="G50" s="126">
        <f t="shared" si="1"/>
        <v>16.364985163204746</v>
      </c>
    </row>
    <row r="51" spans="3:7" x14ac:dyDescent="0.2">
      <c r="C51" s="123"/>
      <c r="D51" s="126">
        <v>2018</v>
      </c>
      <c r="E51" s="126">
        <v>681</v>
      </c>
      <c r="F51" s="126">
        <v>10997</v>
      </c>
      <c r="G51" s="126">
        <f t="shared" si="1"/>
        <v>16.148311306901615</v>
      </c>
    </row>
    <row r="52" spans="3:7" x14ac:dyDescent="0.2">
      <c r="C52" s="123"/>
      <c r="D52" s="126"/>
      <c r="E52" s="126"/>
      <c r="F52" s="126"/>
      <c r="G52" s="126"/>
    </row>
    <row r="53" spans="3:7" ht="15" x14ac:dyDescent="0.2">
      <c r="C53" s="125"/>
      <c r="D53" s="126"/>
      <c r="E53" s="126"/>
      <c r="F53" s="126"/>
      <c r="G53" s="126"/>
    </row>
    <row r="54" spans="3:7" ht="30" x14ac:dyDescent="0.2">
      <c r="C54" s="125" t="s">
        <v>18</v>
      </c>
      <c r="D54" s="126">
        <v>2016</v>
      </c>
      <c r="E54" s="126">
        <v>549</v>
      </c>
      <c r="F54" s="126">
        <v>7157</v>
      </c>
      <c r="G54" s="126">
        <f t="shared" si="1"/>
        <v>13.036429872495447</v>
      </c>
    </row>
    <row r="55" spans="3:7" x14ac:dyDescent="0.2">
      <c r="C55" s="123"/>
      <c r="D55" s="126">
        <v>2017</v>
      </c>
      <c r="E55" s="126">
        <v>674</v>
      </c>
      <c r="F55" s="126">
        <v>7941</v>
      </c>
      <c r="G55" s="126">
        <f t="shared" si="1"/>
        <v>11.781899109792285</v>
      </c>
    </row>
    <row r="56" spans="3:7" x14ac:dyDescent="0.2">
      <c r="C56" s="123"/>
      <c r="D56" s="126">
        <v>2018</v>
      </c>
      <c r="E56" s="126">
        <v>681</v>
      </c>
      <c r="F56" s="126">
        <v>7726</v>
      </c>
      <c r="G56" s="126">
        <f t="shared" si="1"/>
        <v>11.345080763582967</v>
      </c>
    </row>
    <row r="57" spans="3:7" ht="15" x14ac:dyDescent="0.2">
      <c r="C57" s="125"/>
      <c r="D57" s="126"/>
      <c r="E57" s="126"/>
      <c r="F57" s="126"/>
      <c r="G57" s="126"/>
    </row>
    <row r="58" spans="3:7" ht="15" x14ac:dyDescent="0.2">
      <c r="C58" s="125" t="s">
        <v>19</v>
      </c>
      <c r="D58" s="126">
        <v>2016</v>
      </c>
      <c r="E58" s="123">
        <v>1804</v>
      </c>
      <c r="F58" s="126">
        <v>7157</v>
      </c>
      <c r="G58" s="126">
        <f t="shared" si="1"/>
        <v>3.9672949002217295</v>
      </c>
    </row>
    <row r="59" spans="3:7" x14ac:dyDescent="0.2">
      <c r="C59" s="126"/>
      <c r="D59" s="126">
        <v>2017</v>
      </c>
      <c r="E59" s="126">
        <v>2188</v>
      </c>
      <c r="F59" s="126">
        <v>7941</v>
      </c>
      <c r="G59" s="126">
        <f t="shared" si="1"/>
        <v>3.6293418647166362</v>
      </c>
    </row>
    <row r="60" spans="3:7" x14ac:dyDescent="0.2">
      <c r="C60" s="126"/>
      <c r="D60" s="126">
        <v>2018</v>
      </c>
      <c r="E60" s="126">
        <v>2144</v>
      </c>
      <c r="F60" s="126">
        <v>7726</v>
      </c>
      <c r="G60" s="126">
        <f t="shared" si="1"/>
        <v>3.6035447761194028</v>
      </c>
    </row>
    <row r="61" spans="3:7" x14ac:dyDescent="0.2">
      <c r="C61" s="126"/>
      <c r="D61" s="126"/>
      <c r="E61" s="126"/>
      <c r="F61" s="126"/>
      <c r="G61" s="126"/>
    </row>
    <row r="62" spans="3:7" x14ac:dyDescent="0.2">
      <c r="C62" s="126"/>
      <c r="D62" s="126"/>
      <c r="E62" s="126"/>
      <c r="F62" s="126"/>
      <c r="G62" s="126"/>
    </row>
    <row r="63" spans="3:7" ht="15" x14ac:dyDescent="0.2">
      <c r="C63" s="124" t="s">
        <v>20</v>
      </c>
      <c r="D63" s="126">
        <v>2016</v>
      </c>
      <c r="E63" s="126">
        <v>1233</v>
      </c>
      <c r="F63" s="126">
        <v>2532</v>
      </c>
      <c r="G63" s="126">
        <f t="shared" si="1"/>
        <v>2.05352798053528</v>
      </c>
    </row>
    <row r="64" spans="3:7" x14ac:dyDescent="0.2">
      <c r="C64" s="126"/>
      <c r="D64" s="126">
        <v>2017</v>
      </c>
      <c r="E64" s="126">
        <v>1345</v>
      </c>
      <c r="F64" s="126">
        <v>2774</v>
      </c>
      <c r="G64" s="126">
        <f t="shared" si="1"/>
        <v>2.0624535315985129</v>
      </c>
    </row>
    <row r="65" spans="3:7" x14ac:dyDescent="0.2">
      <c r="C65" s="126"/>
      <c r="D65" s="126">
        <v>2018</v>
      </c>
      <c r="E65" s="126">
        <v>1510</v>
      </c>
      <c r="F65" s="126">
        <v>2987</v>
      </c>
      <c r="G65" s="126">
        <f t="shared" si="1"/>
        <v>1.9781456953642385</v>
      </c>
    </row>
    <row r="66" spans="3:7" x14ac:dyDescent="0.2">
      <c r="C66" s="126"/>
      <c r="D66" s="126"/>
      <c r="E66" s="126"/>
      <c r="F66" s="126"/>
      <c r="G66" s="126"/>
    </row>
    <row r="67" spans="3:7" x14ac:dyDescent="0.2">
      <c r="C67" s="126"/>
      <c r="D67" s="126"/>
      <c r="E67" s="126"/>
      <c r="F67" s="126"/>
      <c r="G67" s="126"/>
    </row>
    <row r="68" spans="3:7" ht="15" x14ac:dyDescent="0.2">
      <c r="C68" s="124" t="s">
        <v>21</v>
      </c>
      <c r="D68" s="126">
        <v>2016</v>
      </c>
      <c r="E68" s="126">
        <v>1013</v>
      </c>
      <c r="F68" s="126">
        <v>2532</v>
      </c>
      <c r="G68" s="126">
        <f t="shared" si="1"/>
        <v>2.4995064165844028</v>
      </c>
    </row>
    <row r="69" spans="3:7" x14ac:dyDescent="0.2">
      <c r="C69" s="126"/>
      <c r="D69" s="126">
        <v>2017</v>
      </c>
      <c r="E69" s="126">
        <v>1118</v>
      </c>
      <c r="F69" s="126">
        <v>2774</v>
      </c>
      <c r="G69" s="126">
        <f t="shared" si="1"/>
        <v>2.4812164579606439</v>
      </c>
    </row>
    <row r="70" spans="3:7" x14ac:dyDescent="0.2">
      <c r="C70" s="126"/>
      <c r="D70" s="126">
        <v>2018</v>
      </c>
      <c r="E70" s="126">
        <v>1181</v>
      </c>
      <c r="F70" s="126">
        <v>2987</v>
      </c>
      <c r="G70" s="126">
        <f t="shared" si="1"/>
        <v>2.5292125317527518</v>
      </c>
    </row>
    <row r="71" spans="3:7" x14ac:dyDescent="0.2">
      <c r="C71" s="126"/>
      <c r="D71" s="126"/>
      <c r="E71" s="126"/>
      <c r="F71" s="126"/>
      <c r="G71" s="126"/>
    </row>
    <row r="72" spans="3:7" x14ac:dyDescent="0.2">
      <c r="C72" s="126"/>
      <c r="D72" s="126"/>
      <c r="E72" s="126"/>
      <c r="F72" s="126"/>
      <c r="G72" s="126"/>
    </row>
    <row r="73" spans="3:7" x14ac:dyDescent="0.2">
      <c r="C73" s="126"/>
      <c r="D73" s="126"/>
      <c r="E73" s="126"/>
      <c r="F73" s="126"/>
      <c r="G73" s="126"/>
    </row>
    <row r="74" spans="3:7" ht="15" x14ac:dyDescent="0.2">
      <c r="C74" s="124" t="s">
        <v>22</v>
      </c>
      <c r="D74" s="126">
        <v>2016</v>
      </c>
      <c r="E74" s="126">
        <v>455</v>
      </c>
      <c r="F74" s="126">
        <v>536</v>
      </c>
      <c r="G74" s="126">
        <f t="shared" si="1"/>
        <v>1.1780219780219781</v>
      </c>
    </row>
    <row r="75" spans="3:7" x14ac:dyDescent="0.2">
      <c r="C75" s="126"/>
      <c r="D75" s="126">
        <v>2017</v>
      </c>
      <c r="E75" s="126">
        <v>485</v>
      </c>
      <c r="F75" s="126">
        <v>588</v>
      </c>
      <c r="G75" s="126">
        <f t="shared" si="1"/>
        <v>1.2123711340206185</v>
      </c>
    </row>
    <row r="76" spans="3:7" x14ac:dyDescent="0.2">
      <c r="C76" s="126"/>
      <c r="D76" s="126">
        <v>2018</v>
      </c>
      <c r="E76" s="126">
        <v>514</v>
      </c>
      <c r="F76" s="126">
        <v>594</v>
      </c>
      <c r="G76" s="126">
        <f t="shared" si="1"/>
        <v>1.1556420233463034</v>
      </c>
    </row>
    <row r="77" spans="3:7" x14ac:dyDescent="0.2">
      <c r="C77" s="126"/>
      <c r="D77" s="126"/>
      <c r="E77" s="126"/>
      <c r="F77" s="126"/>
      <c r="G77" s="126"/>
    </row>
    <row r="78" spans="3:7" x14ac:dyDescent="0.2">
      <c r="C78" s="126"/>
      <c r="D78" s="126"/>
      <c r="E78" s="126"/>
      <c r="F78" s="126"/>
      <c r="G78" s="126"/>
    </row>
    <row r="79" spans="3:7" x14ac:dyDescent="0.2">
      <c r="C79" s="126"/>
      <c r="D79" s="126"/>
      <c r="E79" s="126"/>
      <c r="F79" s="126"/>
      <c r="G79" s="126"/>
    </row>
    <row r="80" spans="3:7" ht="30" x14ac:dyDescent="0.2">
      <c r="C80" s="125" t="s">
        <v>23</v>
      </c>
      <c r="D80" s="126">
        <v>2016</v>
      </c>
      <c r="E80" s="126">
        <v>11</v>
      </c>
      <c r="F80" s="126">
        <v>671</v>
      </c>
      <c r="G80" s="126">
        <f t="shared" si="1"/>
        <v>61</v>
      </c>
    </row>
    <row r="81" spans="3:12" x14ac:dyDescent="0.2">
      <c r="C81" s="126"/>
      <c r="D81" s="126">
        <v>2017</v>
      </c>
      <c r="E81" s="126">
        <v>13</v>
      </c>
      <c r="F81" s="126">
        <v>709</v>
      </c>
      <c r="G81" s="126">
        <f t="shared" si="1"/>
        <v>54.53846153846154</v>
      </c>
    </row>
    <row r="82" spans="3:12" x14ac:dyDescent="0.2">
      <c r="C82" s="126"/>
      <c r="D82" s="126">
        <v>2018</v>
      </c>
      <c r="E82" s="126">
        <v>6</v>
      </c>
      <c r="F82" s="126">
        <v>721</v>
      </c>
      <c r="G82" s="126">
        <f t="shared" si="1"/>
        <v>120.16666666666667</v>
      </c>
    </row>
    <row r="83" spans="3:12" x14ac:dyDescent="0.2">
      <c r="C83" s="126"/>
      <c r="D83" s="126"/>
      <c r="E83" s="126"/>
      <c r="F83" s="126"/>
      <c r="G83" s="126"/>
    </row>
    <row r="84" spans="3:12" x14ac:dyDescent="0.2">
      <c r="C84" s="126"/>
      <c r="D84" s="126"/>
      <c r="E84" s="126"/>
      <c r="F84" s="126"/>
      <c r="G84" s="126"/>
    </row>
    <row r="85" spans="3:12" ht="30" x14ac:dyDescent="0.2">
      <c r="C85" s="125" t="s">
        <v>24</v>
      </c>
      <c r="D85" s="126">
        <v>2016</v>
      </c>
      <c r="E85" s="126">
        <v>188</v>
      </c>
      <c r="F85" s="126">
        <v>465</v>
      </c>
      <c r="G85" s="126">
        <f t="shared" si="1"/>
        <v>2.4734042553191489</v>
      </c>
    </row>
    <row r="86" spans="3:12" x14ac:dyDescent="0.2">
      <c r="C86" s="126"/>
      <c r="D86" s="126">
        <v>2017</v>
      </c>
      <c r="E86" s="126">
        <v>195</v>
      </c>
      <c r="F86" s="126">
        <v>506</v>
      </c>
      <c r="G86" s="126">
        <f t="shared" si="1"/>
        <v>2.594871794871795</v>
      </c>
    </row>
    <row r="87" spans="3:12" x14ac:dyDescent="0.2">
      <c r="C87" s="126"/>
      <c r="D87" s="126">
        <v>2018</v>
      </c>
      <c r="E87" s="126">
        <v>193</v>
      </c>
      <c r="F87" s="126">
        <v>479</v>
      </c>
      <c r="G87" s="126">
        <f t="shared" si="1"/>
        <v>2.4818652849740932</v>
      </c>
    </row>
    <row r="88" spans="3:12" x14ac:dyDescent="0.2">
      <c r="C88" s="126"/>
      <c r="D88" s="126"/>
      <c r="E88" s="126"/>
      <c r="F88" s="126"/>
      <c r="G88" s="126"/>
    </row>
    <row r="89" spans="3:12" x14ac:dyDescent="0.2">
      <c r="C89" s="126"/>
      <c r="D89" s="126"/>
      <c r="E89" s="126"/>
      <c r="F89" s="126"/>
      <c r="G89" s="126"/>
    </row>
    <row r="90" spans="3:12" ht="15" x14ac:dyDescent="0.25">
      <c r="C90" s="124" t="s">
        <v>25</v>
      </c>
      <c r="D90" s="126">
        <v>2016</v>
      </c>
      <c r="E90" s="169"/>
      <c r="F90" s="170"/>
      <c r="G90" s="171"/>
      <c r="K90" s="131" t="s">
        <v>25</v>
      </c>
      <c r="L90" s="131" t="s">
        <v>246</v>
      </c>
    </row>
    <row r="91" spans="3:12" x14ac:dyDescent="0.2">
      <c r="C91" s="126"/>
      <c r="D91" s="126">
        <v>2017</v>
      </c>
      <c r="E91" s="172"/>
      <c r="F91" s="173"/>
      <c r="G91" s="174"/>
      <c r="K91" s="132" t="s">
        <v>247</v>
      </c>
      <c r="L91" s="133">
        <v>2515</v>
      </c>
    </row>
    <row r="92" spans="3:12" x14ac:dyDescent="0.2">
      <c r="C92" s="126"/>
      <c r="D92" s="126">
        <v>2018</v>
      </c>
      <c r="E92" s="175"/>
      <c r="F92" s="176"/>
      <c r="G92" s="177"/>
      <c r="K92" s="130" t="s">
        <v>100</v>
      </c>
      <c r="L92" s="129">
        <v>302</v>
      </c>
    </row>
    <row r="93" spans="3:12" x14ac:dyDescent="0.2">
      <c r="C93" s="126"/>
      <c r="D93" s="126"/>
      <c r="E93" s="126"/>
      <c r="F93" s="126"/>
      <c r="G93" s="126"/>
      <c r="K93" s="130" t="s">
        <v>170</v>
      </c>
      <c r="L93" s="129">
        <v>81</v>
      </c>
    </row>
    <row r="94" spans="3:12" x14ac:dyDescent="0.2">
      <c r="C94" s="126"/>
      <c r="D94" s="126"/>
      <c r="E94" s="126"/>
      <c r="F94" s="126"/>
      <c r="G94" s="126"/>
      <c r="K94" s="130" t="s">
        <v>138</v>
      </c>
      <c r="L94" s="129">
        <v>9</v>
      </c>
    </row>
    <row r="95" spans="3:12" x14ac:dyDescent="0.2">
      <c r="C95" s="126"/>
      <c r="D95" s="126"/>
      <c r="E95" s="126"/>
      <c r="F95" s="126"/>
      <c r="G95" s="126"/>
      <c r="K95" s="130" t="s">
        <v>163</v>
      </c>
      <c r="L95" s="129">
        <v>451</v>
      </c>
    </row>
    <row r="96" spans="3:12" ht="45" x14ac:dyDescent="0.2">
      <c r="C96" s="125" t="s">
        <v>26</v>
      </c>
      <c r="D96" s="126">
        <v>2016</v>
      </c>
      <c r="E96" s="126">
        <v>180</v>
      </c>
      <c r="F96" s="126">
        <v>9996</v>
      </c>
      <c r="G96" s="126">
        <f t="shared" si="1"/>
        <v>55.533333333333331</v>
      </c>
      <c r="K96" s="130" t="s">
        <v>164</v>
      </c>
      <c r="L96" s="129">
        <v>415</v>
      </c>
    </row>
    <row r="97" spans="3:16" x14ac:dyDescent="0.2">
      <c r="C97" s="126"/>
      <c r="D97" s="126">
        <v>2017</v>
      </c>
      <c r="E97" s="126">
        <v>205</v>
      </c>
      <c r="F97" s="126">
        <v>11030</v>
      </c>
      <c r="G97" s="126">
        <f t="shared" si="1"/>
        <v>53.804878048780488</v>
      </c>
      <c r="K97" s="130" t="s">
        <v>103</v>
      </c>
      <c r="L97" s="129">
        <v>115</v>
      </c>
    </row>
    <row r="98" spans="3:16" x14ac:dyDescent="0.2">
      <c r="C98" s="126"/>
      <c r="D98" s="126">
        <v>2018</v>
      </c>
      <c r="E98" s="126">
        <v>231</v>
      </c>
      <c r="F98" s="126">
        <v>10997</v>
      </c>
      <c r="G98" s="126">
        <f t="shared" si="1"/>
        <v>47.606060606060609</v>
      </c>
      <c r="K98" s="130" t="s">
        <v>135</v>
      </c>
      <c r="L98" s="129">
        <v>15</v>
      </c>
    </row>
    <row r="99" spans="3:16" x14ac:dyDescent="0.2">
      <c r="C99" s="126"/>
      <c r="D99" s="126"/>
      <c r="E99" s="126"/>
      <c r="F99" s="126"/>
      <c r="G99" s="126"/>
      <c r="K99" s="130" t="s">
        <v>167</v>
      </c>
      <c r="L99" s="129">
        <v>32</v>
      </c>
    </row>
    <row r="100" spans="3:16" x14ac:dyDescent="0.2">
      <c r="C100" s="126"/>
      <c r="D100" s="126"/>
      <c r="E100" s="126"/>
      <c r="F100" s="126"/>
      <c r="G100" s="126"/>
      <c r="K100" s="130" t="s">
        <v>169</v>
      </c>
      <c r="L100" s="129">
        <v>29</v>
      </c>
    </row>
    <row r="101" spans="3:16" x14ac:dyDescent="0.2">
      <c r="C101" s="126"/>
      <c r="D101" s="126"/>
      <c r="E101" s="126"/>
      <c r="F101" s="126"/>
      <c r="G101" s="126"/>
      <c r="K101" s="130" t="s">
        <v>142</v>
      </c>
      <c r="L101" s="129">
        <v>3</v>
      </c>
    </row>
    <row r="102" spans="3:16" ht="60" customHeight="1" x14ac:dyDescent="0.2">
      <c r="C102" s="125" t="s">
        <v>27</v>
      </c>
      <c r="D102" s="126">
        <v>2016</v>
      </c>
      <c r="E102" s="126">
        <v>56</v>
      </c>
      <c r="F102" s="126">
        <v>137</v>
      </c>
      <c r="G102" s="126">
        <f t="shared" si="1"/>
        <v>2.4464285714285716</v>
      </c>
      <c r="K102" s="130" t="s">
        <v>127</v>
      </c>
      <c r="L102" s="129">
        <v>10</v>
      </c>
    </row>
    <row r="103" spans="3:16" x14ac:dyDescent="0.2">
      <c r="C103" s="126"/>
      <c r="D103" s="126">
        <v>2017</v>
      </c>
      <c r="E103" s="126">
        <v>65</v>
      </c>
      <c r="F103" s="126">
        <v>129</v>
      </c>
      <c r="G103" s="126">
        <f t="shared" si="1"/>
        <v>1.9846153846153847</v>
      </c>
      <c r="K103" s="130" t="s">
        <v>120</v>
      </c>
      <c r="L103" s="129">
        <v>12</v>
      </c>
    </row>
    <row r="104" spans="3:16" x14ac:dyDescent="0.2">
      <c r="C104" s="126"/>
      <c r="D104" s="126">
        <v>2018</v>
      </c>
      <c r="E104" s="126">
        <v>93</v>
      </c>
      <c r="F104" s="126">
        <v>95</v>
      </c>
      <c r="G104" s="126">
        <f t="shared" ref="G104" si="2">F104/E104</f>
        <v>1.021505376344086</v>
      </c>
      <c r="K104" s="130" t="s">
        <v>156</v>
      </c>
      <c r="L104" s="129">
        <v>6</v>
      </c>
    </row>
    <row r="105" spans="3:16" x14ac:dyDescent="0.2">
      <c r="C105" s="126"/>
      <c r="D105" s="126"/>
      <c r="E105" s="126"/>
      <c r="F105" s="126"/>
      <c r="G105" s="126"/>
      <c r="K105" s="130" t="s">
        <v>175</v>
      </c>
      <c r="L105" s="129">
        <v>10</v>
      </c>
    </row>
    <row r="106" spans="3:16" x14ac:dyDescent="0.2">
      <c r="C106" s="126"/>
      <c r="D106" s="126"/>
      <c r="E106" s="126"/>
      <c r="F106" s="126"/>
      <c r="G106" s="126"/>
      <c r="K106" s="130" t="s">
        <v>128</v>
      </c>
      <c r="L106" s="129">
        <v>5</v>
      </c>
    </row>
    <row r="107" spans="3:16" ht="67.5" customHeight="1" x14ac:dyDescent="0.2">
      <c r="C107" s="125" t="s">
        <v>28</v>
      </c>
      <c r="D107" s="126">
        <v>2016</v>
      </c>
      <c r="E107" s="166" t="s">
        <v>261</v>
      </c>
      <c r="F107" s="126"/>
      <c r="G107" s="126"/>
      <c r="K107" s="130" t="s">
        <v>122</v>
      </c>
      <c r="L107" s="129">
        <v>18</v>
      </c>
      <c r="P107" s="138"/>
    </row>
    <row r="108" spans="3:16" x14ac:dyDescent="0.2">
      <c r="C108" s="126"/>
      <c r="D108" s="126">
        <v>2017</v>
      </c>
      <c r="E108" s="167"/>
      <c r="F108" s="126"/>
      <c r="G108" s="126"/>
      <c r="K108" s="130" t="s">
        <v>106</v>
      </c>
      <c r="L108" s="129">
        <v>93</v>
      </c>
      <c r="P108" s="138"/>
    </row>
    <row r="109" spans="3:16" x14ac:dyDescent="0.2">
      <c r="C109" s="126"/>
      <c r="D109" s="126">
        <v>2018</v>
      </c>
      <c r="E109" s="168"/>
      <c r="F109" s="126"/>
      <c r="G109" s="126"/>
      <c r="K109" s="130" t="s">
        <v>140</v>
      </c>
      <c r="L109" s="129">
        <v>4</v>
      </c>
      <c r="P109" s="138"/>
    </row>
    <row r="110" spans="3:16" x14ac:dyDescent="0.2">
      <c r="C110" s="126"/>
      <c r="D110" s="126"/>
      <c r="E110" s="126"/>
      <c r="F110" s="126"/>
      <c r="G110" s="126"/>
      <c r="K110" s="130" t="s">
        <v>136</v>
      </c>
      <c r="L110" s="129">
        <v>1</v>
      </c>
      <c r="P110" s="138"/>
    </row>
    <row r="111" spans="3:16" x14ac:dyDescent="0.2">
      <c r="C111" s="126"/>
      <c r="D111" s="126"/>
      <c r="E111" s="126"/>
      <c r="F111" s="126"/>
      <c r="G111" s="126"/>
      <c r="K111" s="130" t="s">
        <v>178</v>
      </c>
      <c r="L111" s="129">
        <v>1</v>
      </c>
    </row>
    <row r="112" spans="3:16" x14ac:dyDescent="0.2">
      <c r="C112" s="126"/>
      <c r="D112" s="126"/>
      <c r="E112" s="126"/>
      <c r="F112" s="126"/>
      <c r="G112" s="126"/>
      <c r="K112" s="130" t="s">
        <v>121</v>
      </c>
      <c r="L112" s="129">
        <v>8</v>
      </c>
    </row>
    <row r="113" spans="3:12" ht="60" customHeight="1" x14ac:dyDescent="0.2">
      <c r="C113" s="125" t="s">
        <v>29</v>
      </c>
      <c r="D113" s="126">
        <v>2016</v>
      </c>
      <c r="E113" s="166" t="s">
        <v>261</v>
      </c>
      <c r="F113" s="126"/>
      <c r="G113" s="126"/>
      <c r="K113" s="130" t="s">
        <v>168</v>
      </c>
      <c r="L113" s="129">
        <v>27</v>
      </c>
    </row>
    <row r="114" spans="3:12" x14ac:dyDescent="0.2">
      <c r="C114" s="126"/>
      <c r="D114" s="126">
        <v>2017</v>
      </c>
      <c r="E114" s="167"/>
      <c r="F114" s="126"/>
      <c r="G114" s="126"/>
      <c r="K114" s="130" t="s">
        <v>112</v>
      </c>
      <c r="L114" s="129">
        <v>31</v>
      </c>
    </row>
    <row r="115" spans="3:12" x14ac:dyDescent="0.2">
      <c r="C115" s="126"/>
      <c r="D115" s="126">
        <v>2018</v>
      </c>
      <c r="E115" s="168"/>
      <c r="F115" s="126"/>
      <c r="G115" s="126"/>
      <c r="K115" s="130" t="s">
        <v>109</v>
      </c>
      <c r="L115" s="129">
        <v>99</v>
      </c>
    </row>
    <row r="116" spans="3:12" x14ac:dyDescent="0.2">
      <c r="C116" s="126"/>
      <c r="D116" s="126"/>
      <c r="E116" s="126"/>
      <c r="F116" s="126"/>
      <c r="G116" s="126"/>
      <c r="K116" s="130" t="s">
        <v>173</v>
      </c>
      <c r="L116" s="129">
        <v>1</v>
      </c>
    </row>
    <row r="117" spans="3:12" x14ac:dyDescent="0.2">
      <c r="C117" s="126"/>
      <c r="D117" s="126"/>
      <c r="E117" s="126"/>
      <c r="F117" s="126"/>
      <c r="G117" s="126"/>
      <c r="K117" s="130" t="s">
        <v>123</v>
      </c>
      <c r="L117" s="129">
        <v>3</v>
      </c>
    </row>
    <row r="118" spans="3:12" ht="75" customHeight="1" x14ac:dyDescent="0.2">
      <c r="C118" s="125" t="s">
        <v>30</v>
      </c>
      <c r="D118" s="126">
        <v>2016</v>
      </c>
      <c r="E118" s="126">
        <v>7</v>
      </c>
      <c r="F118" s="126">
        <v>315</v>
      </c>
      <c r="G118" s="126">
        <f>F118/E118</f>
        <v>45</v>
      </c>
      <c r="K118" s="130" t="s">
        <v>165</v>
      </c>
      <c r="L118" s="129">
        <v>10</v>
      </c>
    </row>
    <row r="119" spans="3:12" x14ac:dyDescent="0.2">
      <c r="C119" s="126"/>
      <c r="D119" s="126">
        <v>2017</v>
      </c>
      <c r="E119" s="126">
        <v>12</v>
      </c>
      <c r="F119" s="126">
        <v>382</v>
      </c>
      <c r="G119" s="126">
        <f t="shared" ref="G119:G120" si="3">F119/E119</f>
        <v>31.833333333333332</v>
      </c>
      <c r="K119" s="130" t="s">
        <v>162</v>
      </c>
      <c r="L119" s="129">
        <v>398</v>
      </c>
    </row>
    <row r="120" spans="3:12" x14ac:dyDescent="0.2">
      <c r="C120" s="126"/>
      <c r="D120" s="126">
        <v>2018</v>
      </c>
      <c r="E120" s="126">
        <v>24</v>
      </c>
      <c r="F120" s="126">
        <v>382</v>
      </c>
      <c r="G120" s="126">
        <f t="shared" si="3"/>
        <v>15.916666666666666</v>
      </c>
      <c r="K120" s="130" t="s">
        <v>171</v>
      </c>
      <c r="L120" s="129">
        <v>49</v>
      </c>
    </row>
    <row r="121" spans="3:12" x14ac:dyDescent="0.2">
      <c r="C121" s="126"/>
      <c r="D121" s="126"/>
      <c r="E121" s="126"/>
      <c r="F121" s="126"/>
      <c r="G121" s="126"/>
      <c r="K121" s="130" t="s">
        <v>174</v>
      </c>
      <c r="L121" s="129">
        <v>11</v>
      </c>
    </row>
    <row r="122" spans="3:12" x14ac:dyDescent="0.2">
      <c r="C122" s="126"/>
      <c r="D122" s="126"/>
      <c r="E122" s="126"/>
      <c r="F122" s="126"/>
      <c r="G122" s="126"/>
      <c r="K122" s="130" t="s">
        <v>248</v>
      </c>
      <c r="L122" s="129">
        <v>1</v>
      </c>
    </row>
    <row r="123" spans="3:12" x14ac:dyDescent="0.2">
      <c r="C123" s="126"/>
      <c r="D123" s="126"/>
      <c r="E123" s="126"/>
      <c r="F123" s="126"/>
      <c r="G123" s="126"/>
      <c r="K123" s="130" t="s">
        <v>249</v>
      </c>
      <c r="L123" s="129">
        <v>3</v>
      </c>
    </row>
    <row r="124" spans="3:12" ht="60" customHeight="1" x14ac:dyDescent="0.2">
      <c r="C124" s="125" t="s">
        <v>31</v>
      </c>
      <c r="D124" s="126">
        <v>2016</v>
      </c>
      <c r="E124" s="166" t="s">
        <v>261</v>
      </c>
      <c r="F124" s="126"/>
      <c r="G124" s="126"/>
      <c r="K124" s="130" t="s">
        <v>250</v>
      </c>
      <c r="L124" s="129">
        <v>24</v>
      </c>
    </row>
    <row r="125" spans="3:12" x14ac:dyDescent="0.2">
      <c r="C125" s="126"/>
      <c r="D125" s="126">
        <v>2017</v>
      </c>
      <c r="E125" s="167"/>
      <c r="F125" s="126"/>
      <c r="G125" s="126"/>
      <c r="K125" s="130" t="s">
        <v>251</v>
      </c>
      <c r="L125" s="129">
        <v>8</v>
      </c>
    </row>
    <row r="126" spans="3:12" x14ac:dyDescent="0.2">
      <c r="C126" s="126"/>
      <c r="D126" s="126">
        <v>2018</v>
      </c>
      <c r="E126" s="168"/>
      <c r="F126" s="126"/>
      <c r="G126" s="126"/>
      <c r="K126" s="130" t="s">
        <v>252</v>
      </c>
      <c r="L126" s="129">
        <v>39</v>
      </c>
    </row>
    <row r="127" spans="3:12" x14ac:dyDescent="0.2">
      <c r="C127" s="126"/>
      <c r="D127" s="126"/>
      <c r="E127" s="126"/>
      <c r="F127" s="126"/>
      <c r="G127" s="126"/>
      <c r="K127" s="130" t="s">
        <v>253</v>
      </c>
      <c r="L127" s="129">
        <v>137</v>
      </c>
    </row>
    <row r="128" spans="3:12" x14ac:dyDescent="0.2">
      <c r="C128" s="126"/>
      <c r="D128" s="126"/>
      <c r="E128" s="126"/>
      <c r="F128" s="126"/>
      <c r="G128" s="126"/>
      <c r="K128" s="130" t="s">
        <v>254</v>
      </c>
      <c r="L128" s="129">
        <v>30</v>
      </c>
    </row>
    <row r="129" spans="3:12" x14ac:dyDescent="0.2">
      <c r="C129" s="126"/>
      <c r="D129" s="126"/>
      <c r="E129" s="126"/>
      <c r="F129" s="126"/>
      <c r="G129" s="126"/>
      <c r="K129" s="130" t="s">
        <v>255</v>
      </c>
      <c r="L129" s="129">
        <v>14</v>
      </c>
    </row>
    <row r="130" spans="3:12" ht="60" customHeight="1" x14ac:dyDescent="0.2">
      <c r="C130" s="125" t="s">
        <v>32</v>
      </c>
      <c r="D130" s="126">
        <v>2016</v>
      </c>
      <c r="E130" s="126">
        <v>1</v>
      </c>
      <c r="F130" s="126">
        <v>315</v>
      </c>
      <c r="G130" s="126">
        <f>F130/E130</f>
        <v>315</v>
      </c>
      <c r="K130" s="130" t="s">
        <v>256</v>
      </c>
      <c r="L130" s="129">
        <v>6</v>
      </c>
    </row>
    <row r="131" spans="3:12" x14ac:dyDescent="0.2">
      <c r="C131" s="126"/>
      <c r="D131" s="126">
        <v>2017</v>
      </c>
      <c r="E131" s="126">
        <v>1</v>
      </c>
      <c r="F131" s="126">
        <v>382</v>
      </c>
      <c r="G131" s="126">
        <f>F131/E131</f>
        <v>382</v>
      </c>
      <c r="K131" s="130" t="s">
        <v>257</v>
      </c>
      <c r="L131" s="129">
        <v>1</v>
      </c>
    </row>
    <row r="132" spans="3:12" x14ac:dyDescent="0.2">
      <c r="C132" s="126"/>
      <c r="D132" s="126">
        <v>2018</v>
      </c>
      <c r="E132" s="126">
        <v>0</v>
      </c>
      <c r="F132" s="126">
        <v>382</v>
      </c>
      <c r="G132" s="126">
        <v>0</v>
      </c>
      <c r="K132" s="130" t="s">
        <v>132</v>
      </c>
      <c r="L132" s="129">
        <v>3</v>
      </c>
    </row>
    <row r="133" spans="3:12" x14ac:dyDescent="0.2">
      <c r="C133" s="126" t="s">
        <v>229</v>
      </c>
      <c r="D133" s="126">
        <v>2016</v>
      </c>
      <c r="E133" s="166" t="s">
        <v>261</v>
      </c>
      <c r="F133" s="126"/>
      <c r="G133" s="126"/>
      <c r="K133" s="132" t="s">
        <v>258</v>
      </c>
      <c r="L133" s="133">
        <v>2720</v>
      </c>
    </row>
    <row r="134" spans="3:12" x14ac:dyDescent="0.2">
      <c r="C134" s="126"/>
      <c r="D134" s="126">
        <v>2017</v>
      </c>
      <c r="E134" s="167"/>
      <c r="F134" s="126"/>
      <c r="G134" s="126"/>
      <c r="K134" s="130" t="s">
        <v>100</v>
      </c>
      <c r="L134" s="129">
        <v>308</v>
      </c>
    </row>
    <row r="135" spans="3:12" x14ac:dyDescent="0.2">
      <c r="C135" s="126"/>
      <c r="D135" s="126">
        <v>2018</v>
      </c>
      <c r="E135" s="167"/>
      <c r="F135" s="126"/>
      <c r="G135" s="126"/>
      <c r="K135" s="130" t="s">
        <v>170</v>
      </c>
      <c r="L135" s="129">
        <v>71</v>
      </c>
    </row>
    <row r="136" spans="3:12" x14ac:dyDescent="0.2">
      <c r="C136" s="126" t="s">
        <v>230</v>
      </c>
      <c r="D136" s="126">
        <v>2016</v>
      </c>
      <c r="E136" s="167"/>
      <c r="F136" s="126"/>
      <c r="G136" s="126"/>
      <c r="K136" s="130" t="s">
        <v>138</v>
      </c>
      <c r="L136" s="129">
        <v>8</v>
      </c>
    </row>
    <row r="137" spans="3:12" x14ac:dyDescent="0.2">
      <c r="C137" s="126"/>
      <c r="D137" s="126">
        <v>2017</v>
      </c>
      <c r="E137" s="167"/>
      <c r="F137" s="126"/>
      <c r="G137" s="126"/>
      <c r="K137" s="130" t="s">
        <v>163</v>
      </c>
      <c r="L137" s="129">
        <v>494</v>
      </c>
    </row>
    <row r="138" spans="3:12" x14ac:dyDescent="0.2">
      <c r="C138" s="126"/>
      <c r="D138" s="126">
        <v>2018</v>
      </c>
      <c r="E138" s="168"/>
      <c r="F138" s="126"/>
      <c r="G138" s="126"/>
      <c r="K138" s="130" t="s">
        <v>164</v>
      </c>
      <c r="L138" s="129">
        <v>461</v>
      </c>
    </row>
    <row r="139" spans="3:12" x14ac:dyDescent="0.2">
      <c r="C139" s="126"/>
      <c r="D139" s="126"/>
      <c r="E139" s="126"/>
      <c r="F139" s="126"/>
      <c r="G139" s="126"/>
      <c r="K139" s="130" t="s">
        <v>103</v>
      </c>
      <c r="L139" s="129">
        <v>95</v>
      </c>
    </row>
    <row r="140" spans="3:12" x14ac:dyDescent="0.2">
      <c r="K140" s="130" t="s">
        <v>135</v>
      </c>
      <c r="L140" s="129">
        <v>16</v>
      </c>
    </row>
    <row r="141" spans="3:12" x14ac:dyDescent="0.2">
      <c r="K141" s="130" t="s">
        <v>167</v>
      </c>
      <c r="L141" s="129">
        <v>40</v>
      </c>
    </row>
    <row r="142" spans="3:12" x14ac:dyDescent="0.2">
      <c r="K142" s="130" t="s">
        <v>169</v>
      </c>
      <c r="L142" s="129">
        <v>34</v>
      </c>
    </row>
    <row r="143" spans="3:12" x14ac:dyDescent="0.2">
      <c r="K143" s="130" t="s">
        <v>142</v>
      </c>
      <c r="L143" s="129">
        <v>9</v>
      </c>
    </row>
    <row r="144" spans="3:12" x14ac:dyDescent="0.2">
      <c r="K144" s="130" t="s">
        <v>127</v>
      </c>
      <c r="L144" s="129">
        <v>7</v>
      </c>
    </row>
    <row r="145" spans="11:12" x14ac:dyDescent="0.2">
      <c r="K145" s="130" t="s">
        <v>120</v>
      </c>
      <c r="L145" s="129">
        <v>10</v>
      </c>
    </row>
    <row r="146" spans="11:12" x14ac:dyDescent="0.2">
      <c r="K146" s="130" t="s">
        <v>156</v>
      </c>
      <c r="L146" s="129">
        <v>4</v>
      </c>
    </row>
    <row r="147" spans="11:12" x14ac:dyDescent="0.2">
      <c r="K147" s="130" t="s">
        <v>175</v>
      </c>
      <c r="L147" s="129">
        <v>10</v>
      </c>
    </row>
    <row r="148" spans="11:12" x14ac:dyDescent="0.2">
      <c r="K148" s="130" t="s">
        <v>128</v>
      </c>
      <c r="L148" s="129">
        <v>2</v>
      </c>
    </row>
    <row r="149" spans="11:12" x14ac:dyDescent="0.2">
      <c r="K149" s="130" t="s">
        <v>122</v>
      </c>
      <c r="L149" s="129">
        <v>22</v>
      </c>
    </row>
    <row r="150" spans="11:12" x14ac:dyDescent="0.2">
      <c r="K150" s="130" t="s">
        <v>106</v>
      </c>
      <c r="L150" s="129">
        <v>71</v>
      </c>
    </row>
    <row r="151" spans="11:12" x14ac:dyDescent="0.2">
      <c r="K151" s="130" t="s">
        <v>140</v>
      </c>
      <c r="L151" s="129">
        <v>4</v>
      </c>
    </row>
    <row r="152" spans="11:12" x14ac:dyDescent="0.2">
      <c r="K152" s="130" t="s">
        <v>136</v>
      </c>
      <c r="L152" s="129">
        <v>5</v>
      </c>
    </row>
    <row r="153" spans="11:12" x14ac:dyDescent="0.2">
      <c r="K153" s="130" t="s">
        <v>178</v>
      </c>
      <c r="L153" s="129">
        <v>1</v>
      </c>
    </row>
    <row r="154" spans="11:12" x14ac:dyDescent="0.2">
      <c r="K154" s="130" t="s">
        <v>121</v>
      </c>
      <c r="L154" s="129">
        <v>12</v>
      </c>
    </row>
    <row r="155" spans="11:12" x14ac:dyDescent="0.2">
      <c r="K155" s="130" t="s">
        <v>168</v>
      </c>
      <c r="L155" s="129">
        <v>48</v>
      </c>
    </row>
    <row r="156" spans="11:12" x14ac:dyDescent="0.2">
      <c r="K156" s="130" t="s">
        <v>112</v>
      </c>
      <c r="L156" s="129">
        <v>25</v>
      </c>
    </row>
    <row r="157" spans="11:12" x14ac:dyDescent="0.2">
      <c r="K157" s="130" t="s">
        <v>176</v>
      </c>
      <c r="L157" s="129">
        <v>3</v>
      </c>
    </row>
    <row r="158" spans="11:12" x14ac:dyDescent="0.2">
      <c r="K158" s="130" t="s">
        <v>109</v>
      </c>
      <c r="L158" s="129">
        <v>138</v>
      </c>
    </row>
    <row r="159" spans="11:12" x14ac:dyDescent="0.2">
      <c r="K159" s="130" t="s">
        <v>173</v>
      </c>
      <c r="L159" s="129">
        <v>3</v>
      </c>
    </row>
    <row r="160" spans="11:12" x14ac:dyDescent="0.2">
      <c r="K160" s="130" t="s">
        <v>123</v>
      </c>
      <c r="L160" s="129">
        <v>4</v>
      </c>
    </row>
    <row r="161" spans="11:12" x14ac:dyDescent="0.2">
      <c r="K161" s="130" t="s">
        <v>165</v>
      </c>
      <c r="L161" s="129">
        <v>16</v>
      </c>
    </row>
    <row r="162" spans="11:12" x14ac:dyDescent="0.2">
      <c r="K162" s="130" t="s">
        <v>162</v>
      </c>
      <c r="L162" s="129">
        <v>479</v>
      </c>
    </row>
    <row r="163" spans="11:12" x14ac:dyDescent="0.2">
      <c r="K163" s="130" t="s">
        <v>171</v>
      </c>
      <c r="L163" s="129">
        <v>60</v>
      </c>
    </row>
    <row r="164" spans="11:12" x14ac:dyDescent="0.2">
      <c r="K164" s="130" t="s">
        <v>174</v>
      </c>
      <c r="L164" s="129">
        <v>9</v>
      </c>
    </row>
    <row r="165" spans="11:12" x14ac:dyDescent="0.2">
      <c r="K165" s="130" t="s">
        <v>249</v>
      </c>
      <c r="L165" s="129">
        <v>7</v>
      </c>
    </row>
    <row r="166" spans="11:12" x14ac:dyDescent="0.2">
      <c r="K166" s="130" t="s">
        <v>250</v>
      </c>
      <c r="L166" s="129">
        <v>29</v>
      </c>
    </row>
    <row r="167" spans="11:12" x14ac:dyDescent="0.2">
      <c r="K167" s="130" t="s">
        <v>251</v>
      </c>
      <c r="L167" s="129">
        <v>18</v>
      </c>
    </row>
    <row r="168" spans="11:12" x14ac:dyDescent="0.2">
      <c r="K168" s="130" t="s">
        <v>252</v>
      </c>
      <c r="L168" s="129">
        <v>31</v>
      </c>
    </row>
    <row r="169" spans="11:12" x14ac:dyDescent="0.2">
      <c r="K169" s="130" t="s">
        <v>253</v>
      </c>
      <c r="L169" s="129">
        <v>112</v>
      </c>
    </row>
    <row r="170" spans="11:12" x14ac:dyDescent="0.2">
      <c r="K170" s="130" t="s">
        <v>254</v>
      </c>
      <c r="L170" s="129">
        <v>33</v>
      </c>
    </row>
    <row r="171" spans="11:12" x14ac:dyDescent="0.2">
      <c r="K171" s="130" t="s">
        <v>255</v>
      </c>
      <c r="L171" s="129">
        <v>10</v>
      </c>
    </row>
    <row r="172" spans="11:12" x14ac:dyDescent="0.2">
      <c r="K172" s="130" t="s">
        <v>256</v>
      </c>
      <c r="L172" s="129">
        <v>7</v>
      </c>
    </row>
    <row r="173" spans="11:12" x14ac:dyDescent="0.2">
      <c r="K173" s="130" t="s">
        <v>257</v>
      </c>
      <c r="L173" s="129">
        <v>1</v>
      </c>
    </row>
    <row r="174" spans="11:12" x14ac:dyDescent="0.2">
      <c r="K174" s="130" t="s">
        <v>132</v>
      </c>
      <c r="L174" s="129">
        <v>3</v>
      </c>
    </row>
    <row r="175" spans="11:12" x14ac:dyDescent="0.2">
      <c r="K175" s="132" t="s">
        <v>259</v>
      </c>
      <c r="L175" s="133">
        <v>2925</v>
      </c>
    </row>
    <row r="176" spans="11:12" x14ac:dyDescent="0.2">
      <c r="K176" s="130" t="s">
        <v>100</v>
      </c>
      <c r="L176" s="129">
        <v>299</v>
      </c>
    </row>
    <row r="177" spans="11:12" x14ac:dyDescent="0.2">
      <c r="K177" s="130" t="s">
        <v>170</v>
      </c>
      <c r="L177" s="129">
        <v>83</v>
      </c>
    </row>
    <row r="178" spans="11:12" x14ac:dyDescent="0.2">
      <c r="K178" s="130" t="s">
        <v>138</v>
      </c>
      <c r="L178" s="129">
        <v>7</v>
      </c>
    </row>
    <row r="179" spans="11:12" x14ac:dyDescent="0.2">
      <c r="K179" s="130" t="s">
        <v>163</v>
      </c>
      <c r="L179" s="129">
        <v>473</v>
      </c>
    </row>
    <row r="180" spans="11:12" x14ac:dyDescent="0.2">
      <c r="K180" s="130" t="s">
        <v>164</v>
      </c>
      <c r="L180" s="129">
        <v>499</v>
      </c>
    </row>
    <row r="181" spans="11:12" x14ac:dyDescent="0.2">
      <c r="K181" s="130" t="s">
        <v>103</v>
      </c>
      <c r="L181" s="129">
        <v>108</v>
      </c>
    </row>
    <row r="182" spans="11:12" x14ac:dyDescent="0.2">
      <c r="K182" s="130" t="s">
        <v>135</v>
      </c>
      <c r="L182" s="129">
        <v>18</v>
      </c>
    </row>
    <row r="183" spans="11:12" x14ac:dyDescent="0.2">
      <c r="K183" s="130" t="s">
        <v>167</v>
      </c>
      <c r="L183" s="129">
        <v>21</v>
      </c>
    </row>
    <row r="184" spans="11:12" x14ac:dyDescent="0.2">
      <c r="K184" s="130" t="s">
        <v>169</v>
      </c>
      <c r="L184" s="129">
        <v>60</v>
      </c>
    </row>
    <row r="185" spans="11:12" x14ac:dyDescent="0.2">
      <c r="K185" s="130" t="s">
        <v>142</v>
      </c>
      <c r="L185" s="129">
        <v>1</v>
      </c>
    </row>
    <row r="186" spans="11:12" x14ac:dyDescent="0.2">
      <c r="K186" s="130" t="s">
        <v>127</v>
      </c>
      <c r="L186" s="129">
        <v>18</v>
      </c>
    </row>
    <row r="187" spans="11:12" x14ac:dyDescent="0.2">
      <c r="K187" s="130" t="s">
        <v>120</v>
      </c>
      <c r="L187" s="129">
        <v>16</v>
      </c>
    </row>
    <row r="188" spans="11:12" x14ac:dyDescent="0.2">
      <c r="K188" s="130" t="s">
        <v>156</v>
      </c>
      <c r="L188" s="129">
        <v>4</v>
      </c>
    </row>
    <row r="189" spans="11:12" x14ac:dyDescent="0.2">
      <c r="K189" s="130" t="s">
        <v>175</v>
      </c>
      <c r="L189" s="129">
        <v>16</v>
      </c>
    </row>
    <row r="190" spans="11:12" x14ac:dyDescent="0.2">
      <c r="K190" s="130" t="s">
        <v>128</v>
      </c>
      <c r="L190" s="129">
        <v>6</v>
      </c>
    </row>
    <row r="191" spans="11:12" x14ac:dyDescent="0.2">
      <c r="K191" s="130" t="s">
        <v>122</v>
      </c>
      <c r="L191" s="129">
        <v>28</v>
      </c>
    </row>
    <row r="192" spans="11:12" x14ac:dyDescent="0.2">
      <c r="K192" s="130" t="s">
        <v>106</v>
      </c>
      <c r="L192" s="129">
        <v>91</v>
      </c>
    </row>
    <row r="193" spans="11:12" x14ac:dyDescent="0.2">
      <c r="K193" s="130" t="s">
        <v>140</v>
      </c>
      <c r="L193" s="129">
        <v>5</v>
      </c>
    </row>
    <row r="194" spans="11:12" x14ac:dyDescent="0.2">
      <c r="K194" s="130" t="s">
        <v>136</v>
      </c>
      <c r="L194" s="129">
        <v>2</v>
      </c>
    </row>
    <row r="195" spans="11:12" x14ac:dyDescent="0.2">
      <c r="K195" s="130" t="s">
        <v>178</v>
      </c>
      <c r="L195" s="129">
        <v>1</v>
      </c>
    </row>
    <row r="196" spans="11:12" x14ac:dyDescent="0.2">
      <c r="K196" s="130" t="s">
        <v>151</v>
      </c>
      <c r="L196" s="129">
        <v>6</v>
      </c>
    </row>
    <row r="197" spans="11:12" x14ac:dyDescent="0.2">
      <c r="K197" s="130" t="s">
        <v>121</v>
      </c>
      <c r="L197" s="129">
        <v>7</v>
      </c>
    </row>
    <row r="198" spans="11:12" x14ac:dyDescent="0.2">
      <c r="K198" s="130" t="s">
        <v>168</v>
      </c>
      <c r="L198" s="129">
        <v>20</v>
      </c>
    </row>
    <row r="199" spans="11:12" x14ac:dyDescent="0.2">
      <c r="K199" s="130" t="s">
        <v>112</v>
      </c>
      <c r="L199" s="129">
        <v>47</v>
      </c>
    </row>
    <row r="200" spans="11:12" x14ac:dyDescent="0.2">
      <c r="K200" s="130" t="s">
        <v>176</v>
      </c>
      <c r="L200" s="129">
        <v>2</v>
      </c>
    </row>
    <row r="201" spans="11:12" x14ac:dyDescent="0.2">
      <c r="K201" s="130" t="s">
        <v>109</v>
      </c>
      <c r="L201" s="129">
        <v>134</v>
      </c>
    </row>
    <row r="202" spans="11:12" x14ac:dyDescent="0.2">
      <c r="K202" s="130" t="s">
        <v>173</v>
      </c>
      <c r="L202" s="129">
        <v>6</v>
      </c>
    </row>
    <row r="203" spans="11:12" x14ac:dyDescent="0.2">
      <c r="K203" s="130" t="s">
        <v>123</v>
      </c>
      <c r="L203" s="129">
        <v>8</v>
      </c>
    </row>
    <row r="204" spans="11:12" x14ac:dyDescent="0.2">
      <c r="K204" s="130" t="s">
        <v>165</v>
      </c>
      <c r="L204" s="129">
        <v>19</v>
      </c>
    </row>
    <row r="205" spans="11:12" x14ac:dyDescent="0.2">
      <c r="K205" s="130" t="s">
        <v>162</v>
      </c>
      <c r="L205" s="129">
        <v>554</v>
      </c>
    </row>
    <row r="206" spans="11:12" x14ac:dyDescent="0.2">
      <c r="K206" s="130" t="s">
        <v>171</v>
      </c>
      <c r="L206" s="129">
        <v>66</v>
      </c>
    </row>
    <row r="207" spans="11:12" x14ac:dyDescent="0.2">
      <c r="K207" s="130" t="s">
        <v>174</v>
      </c>
      <c r="L207" s="129">
        <v>7</v>
      </c>
    </row>
    <row r="208" spans="11:12" x14ac:dyDescent="0.2">
      <c r="K208" s="130" t="s">
        <v>249</v>
      </c>
      <c r="L208" s="129">
        <v>8</v>
      </c>
    </row>
    <row r="209" spans="11:12" x14ac:dyDescent="0.2">
      <c r="K209" s="130" t="s">
        <v>250</v>
      </c>
      <c r="L209" s="129">
        <v>35</v>
      </c>
    </row>
    <row r="210" spans="11:12" x14ac:dyDescent="0.2">
      <c r="K210" s="130" t="s">
        <v>251</v>
      </c>
      <c r="L210" s="129">
        <v>13</v>
      </c>
    </row>
    <row r="211" spans="11:12" x14ac:dyDescent="0.2">
      <c r="K211" s="130" t="s">
        <v>252</v>
      </c>
      <c r="L211" s="129">
        <v>28</v>
      </c>
    </row>
    <row r="212" spans="11:12" x14ac:dyDescent="0.2">
      <c r="K212" s="130" t="s">
        <v>253</v>
      </c>
      <c r="L212" s="129">
        <v>157</v>
      </c>
    </row>
    <row r="213" spans="11:12" x14ac:dyDescent="0.2">
      <c r="K213" s="130" t="s">
        <v>254</v>
      </c>
      <c r="L213" s="129">
        <v>32</v>
      </c>
    </row>
    <row r="214" spans="11:12" x14ac:dyDescent="0.2">
      <c r="K214" s="130" t="s">
        <v>255</v>
      </c>
      <c r="L214" s="129">
        <v>11</v>
      </c>
    </row>
    <row r="215" spans="11:12" x14ac:dyDescent="0.2">
      <c r="K215" s="130" t="s">
        <v>256</v>
      </c>
      <c r="L215" s="129">
        <v>6</v>
      </c>
    </row>
    <row r="216" spans="11:12" x14ac:dyDescent="0.2">
      <c r="K216" s="130" t="s">
        <v>132</v>
      </c>
      <c r="L216" s="129">
        <v>3</v>
      </c>
    </row>
    <row r="217" spans="11:12" x14ac:dyDescent="0.2">
      <c r="K217" s="132" t="s">
        <v>260</v>
      </c>
      <c r="L217" s="133">
        <v>8160</v>
      </c>
    </row>
  </sheetData>
  <mergeCells count="9">
    <mergeCell ref="D22:D25"/>
    <mergeCell ref="D26:D29"/>
    <mergeCell ref="D30:D33"/>
    <mergeCell ref="E10:E12"/>
    <mergeCell ref="E90:G92"/>
    <mergeCell ref="E133:E138"/>
    <mergeCell ref="E124:E126"/>
    <mergeCell ref="E113:E115"/>
    <mergeCell ref="E107:E10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DDocumentSource xmlns="5342f293-0abd-4849-88d8-83cf9da0818a">SDFileUpload</SDDocumentSource>
    <AutoNumber xmlns="5342f293-0abd-4849-88d8-83cf9da0818a">520140119</AutoNumber>
    <rashutparit xmlns="5342f293-0abd-4849-88d8-83cf9da0818a" xsi:nil="true"/>
    <SDDocDate xmlns="5342f293-0abd-4849-88d8-83cf9da0818a">2019-08-15T04:42:39+00:00</SDDocDate>
    <SDNumOfSignatures xmlns="5342f293-0abd-4849-88d8-83cf9da0818a" xsi:nil="true"/>
    <SDSignersLogins xmlns="5342f293-0abd-4849-88d8-83cf9da0818a" xsi:nil="true"/>
    <SDMailOut xmlns="5342f293-0abd-4849-88d8-83cf9da0818a" xsi:nil="true"/>
    <SDOfflineTo xmlns="5342f293-0abd-4849-88d8-83cf9da0818a" xsi:nil="true"/>
    <rashutremark xmlns="5342f293-0abd-4849-88d8-83cf9da0818a" xsi:nil="true"/>
    <SDImportance xmlns="5342f293-0abd-4849-88d8-83cf9da0818a">0</SDImportance>
    <rashuthafatza xmlns="5342f293-0abd-4849-88d8-83cf9da0818a" xsi:nil="true"/>
    <rashutstatus xmlns="5342f293-0abd-4849-88d8-83cf9da0818a" xsi:nil="true"/>
    <SDCategories xmlns="5342f293-0abd-4849-88d8-83cf9da0818a">:תל אביב 4:חטיבת המרכזים הרפואיים הממשלתיים:לשכת מנהל/ת החטיבה;#</SDCategories>
    <SDToList xmlns="5342f293-0abd-4849-88d8-83cf9da0818a" xsi:nil="true"/>
    <SDLastSigningDate xmlns="5342f293-0abd-4849-88d8-83cf9da0818a" xsi:nil="true"/>
    <SDAsmachta xmlns="5342f293-0abd-4849-88d8-83cf9da0818a" xsi:nil="true"/>
    <SDCCList xmlns="5342f293-0abd-4849-88d8-83cf9da0818a" xsi:nil="true"/>
    <SDCategoryID xmlns="5342f293-0abd-4849-88d8-83cf9da0818a">318a1f4540c9;#</SDCategoryID>
    <SDSenderName xmlns="5342f293-0abd-4849-88d8-83cf9da0818a" xsi:nil="true"/>
    <SDExternalEntityConnected xmlns="5342f293-0abd-4849-88d8-83cf9da0818a" xsi:nil="true"/>
    <SDAuthor xmlns="5342f293-0abd-4849-88d8-83cf9da0818a">טליה בן אבי - שטיינברג</SDAuthor>
    <SDHebDate xmlns="5342f293-0abd-4849-88d8-83cf9da0818a">י"ד באב, התשע"ט</SDHebDate>
    <SDOriginalID xmlns="5342f293-0abd-4849-88d8-83cf9da0818a" xsi:nil="true"/>
    <rashutletipul xmlns="5342f293-0abd-4849-88d8-83cf9da0818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פרופיל רשות לבתי חולים" ma:contentTypeID="0x0101000F54ABBB81060D45BB3972306D56BF7402007ECA6AF51166F247AC856FC820AD05E6" ma:contentTypeVersion="17" ma:contentTypeDescription="צור מסמך חדש." ma:contentTypeScope="" ma:versionID="0ffd12524a9ec9ea820cdeb0ce218922">
  <xsd:schema xmlns:xsd="http://www.w3.org/2001/XMLSchema" xmlns:xs="http://www.w3.org/2001/XMLSchema" xmlns:p="http://schemas.microsoft.com/office/2006/metadata/properties" xmlns:ns2="5342f293-0abd-4849-88d8-83cf9da0818a" targetNamespace="http://schemas.microsoft.com/office/2006/metadata/properties" ma:root="true" ma:fieldsID="42fed0dc1b8bda2f70efbfeeea446bb6" ns2:_="">
    <xsd:import namespace="5342f293-0abd-4849-88d8-83cf9da0818a"/>
    <xsd:element name="properties">
      <xsd:complexType>
        <xsd:sequence>
          <xsd:element name="documentManagement">
            <xsd:complexType>
              <xsd:all>
                <xsd:element ref="ns2:AutoNumber" minOccurs="0"/>
                <xsd:element ref="ns2:SDCategories" minOccurs="0"/>
                <xsd:element ref="ns2:SDCategoryID" minOccurs="0"/>
                <xsd:element ref="ns2:SDDocumentSource" minOccurs="0"/>
                <xsd:element ref="ns2:SDAuthor" minOccurs="0"/>
                <xsd:element ref="ns2:SDDocDate" minOccurs="0"/>
                <xsd:element ref="ns2:SDHebDate" minOccurs="0"/>
                <xsd:element ref="ns2:SDOriginalID" minOccurs="0"/>
                <xsd:element ref="ns2:SDOfflineTo" minOccurs="0"/>
                <xsd:element ref="ns2:SDAsmachta" minOccurs="0"/>
                <xsd:element ref="ns2:SDImportance" minOccurs="0"/>
                <xsd:element ref="ns2:SDLastSigningDate" minOccurs="0"/>
                <xsd:element ref="ns2:SDNumOfSignatures" minOccurs="0"/>
                <xsd:element ref="ns2:SDSignersLogins" minOccurs="0"/>
                <xsd:element ref="ns2:SDToList" minOccurs="0"/>
                <xsd:element ref="ns2:SDCCList" minOccurs="0"/>
                <xsd:element ref="ns2:SDSenderName" minOccurs="0"/>
                <xsd:element ref="ns2:rashuthafatza" minOccurs="0"/>
                <xsd:element ref="ns2:rashutstatus" minOccurs="0"/>
                <xsd:element ref="ns2:rashutparit" minOccurs="0"/>
                <xsd:element ref="ns2:rashutletipul" minOccurs="0"/>
                <xsd:element ref="ns2:rashutremark" minOccurs="0"/>
                <xsd:element ref="ns2:SDMailOut" minOccurs="0"/>
                <xsd:element ref="ns2:SDExternalEntityConnect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42f293-0abd-4849-88d8-83cf9da0818a" elementFormDefault="qualified">
    <xsd:import namespace="http://schemas.microsoft.com/office/2006/documentManagement/types"/>
    <xsd:import namespace="http://schemas.microsoft.com/office/infopath/2007/PartnerControls"/>
    <xsd:element name="AutoNumber" ma:index="1" nillable="true" ma:displayName="AutoNumber" ma:indexed="true" ma:internalName="AutoNumber">
      <xsd:simpleType>
        <xsd:restriction base="dms:Text"/>
      </xsd:simpleType>
    </xsd:element>
    <xsd:element name="SDCategories" ma:index="2" nillable="true" ma:displayName="SDCategories" ma:internalName="SDCategories">
      <xsd:simpleType>
        <xsd:restriction base="dms:Note"/>
      </xsd:simpleType>
    </xsd:element>
    <xsd:element name="SDCategoryID" ma:index="3" nillable="true" ma:displayName="SDCategoryID" ma:indexed="true" ma:internalName="SDCategoryID">
      <xsd:simpleType>
        <xsd:restriction base="dms:Text"/>
      </xsd:simpleType>
    </xsd:element>
    <xsd:element name="SDDocumentSource" ma:index="4" nillable="true" ma:displayName="SDDocumentSource" ma:internalName="SDDocumentSource">
      <xsd:simpleType>
        <xsd:restriction base="dms:Choice">
          <xsd:enumeration value="SDFileUpload"/>
          <xsd:enumeration value="SDNewFile"/>
          <xsd:enumeration value="SDMultiFilesUpload"/>
          <xsd:enumeration value="OutlookExtender"/>
          <xsd:enumeration value="SDMigration"/>
          <xsd:enumeration value="OfficeAddIn"/>
          <xsd:enumeration value="ArchiveScan"/>
          <xsd:enumeration value="PCDocs"/>
          <xsd:enumeration value="PST"/>
          <xsd:enumeration value="D2K"/>
          <xsd:enumeration value="Menahel"/>
          <xsd:enumeration value="ShipmentLoader"/>
          <xsd:enumeration value="PoliceOffices"/>
          <xsd:enumeration value="AGATForms"/>
          <xsd:enumeration value="SDK"/>
          <xsd:enumeration value="Other"/>
          <xsd:enumeration value="SD5Migration"/>
        </xsd:restriction>
      </xsd:simpleType>
    </xsd:element>
    <xsd:element name="SDAuthor" ma:index="5" nillable="true" ma:displayName="SDAuthor" ma:indexed="true" ma:internalName="SDAuthor">
      <xsd:simpleType>
        <xsd:restriction base="dms:Text"/>
      </xsd:simpleType>
    </xsd:element>
    <xsd:element name="SDDocDate" ma:index="6" nillable="true" ma:displayName="SDDocDate" ma:indexed="true" ma:internalName="SDDocDate">
      <xsd:simpleType>
        <xsd:restriction base="dms:DateTime"/>
      </xsd:simpleType>
    </xsd:element>
    <xsd:element name="SDHebDate" ma:index="7" nillable="true" ma:displayName="SDHebDate" ma:internalName="SDHebDate">
      <xsd:simpleType>
        <xsd:restriction base="dms:Text"/>
      </xsd:simpleType>
    </xsd:element>
    <xsd:element name="SDOriginalID" ma:index="8" nillable="true" ma:displayName="SDOriginalID" ma:internalName="SDOriginalID">
      <xsd:simpleType>
        <xsd:restriction base="dms:Text"/>
      </xsd:simpleType>
    </xsd:element>
    <xsd:element name="SDOfflineTo" ma:index="9" nillable="true" ma:displayName="SDOfflineTo" ma:internalName="SDOfflineTo">
      <xsd:simpleType>
        <xsd:restriction base="dms:Text"/>
      </xsd:simpleType>
    </xsd:element>
    <xsd:element name="SDAsmachta" ma:index="10" nillable="true" ma:displayName="SDAsmachta" ma:internalName="SDAsmachta">
      <xsd:simpleType>
        <xsd:restriction base="dms:Text"/>
      </xsd:simpleType>
    </xsd:element>
    <xsd:element name="SDImportance" ma:index="11" nillable="true" ma:displayName="SDImportance" ma:internalName="SDImportance">
      <xsd:simpleType>
        <xsd:restriction base="dms:Number"/>
      </xsd:simpleType>
    </xsd:element>
    <xsd:element name="SDLastSigningDate" ma:index="12" nillable="true" ma:displayName="SDLastSigningDate" ma:internalName="SDLastSigningDate">
      <xsd:simpleType>
        <xsd:restriction base="dms:DateTime"/>
      </xsd:simpleType>
    </xsd:element>
    <xsd:element name="SDNumOfSignatures" ma:index="13" nillable="true" ma:displayName="SDNumOfSignatures" ma:internalName="SDNumOfSignatures">
      <xsd:simpleType>
        <xsd:restriction base="dms:Number"/>
      </xsd:simpleType>
    </xsd:element>
    <xsd:element name="SDSignersLogins" ma:index="14" nillable="true" ma:displayName="SDSignersLogins" ma:internalName="SDSignersLogins">
      <xsd:simpleType>
        <xsd:restriction base="dms:Text"/>
      </xsd:simpleType>
    </xsd:element>
    <xsd:element name="SDToList" ma:index="15" nillable="true" ma:displayName="SDToList" ma:internalName="SDToList">
      <xsd:simpleType>
        <xsd:restriction base="dms:Text"/>
      </xsd:simpleType>
    </xsd:element>
    <xsd:element name="SDCCList" ma:index="16" nillable="true" ma:displayName="SDCCList" ma:internalName="SDCCList">
      <xsd:simpleType>
        <xsd:restriction base="dms:Text"/>
      </xsd:simpleType>
    </xsd:element>
    <xsd:element name="SDSenderName" ma:index="17" nillable="true" ma:displayName="SDSenderName" ma:internalName="SDSenderName">
      <xsd:simpleType>
        <xsd:restriction base="dms:Text"/>
      </xsd:simpleType>
    </xsd:element>
    <xsd:element name="rashuthafatza" ma:index="18" nillable="true" ma:displayName="רשות צורת הפצה" ma:default="דואל" ma:format="Dropdown" ma:internalName="rashuthafatza">
      <xsd:simpleType>
        <xsd:restriction base="dms:Choice">
          <xsd:enumeration value="דואל"/>
          <xsd:enumeration value="פקס"/>
          <xsd:enumeration value="דואר"/>
        </xsd:restriction>
      </xsd:simpleType>
    </xsd:element>
    <xsd:element name="rashutstatus" ma:index="19" nillable="true" ma:displayName="רשות סטאטוס המסמך" ma:format="Dropdown" ma:internalName="rashutstatus">
      <xsd:simpleType>
        <xsd:restriction base="dms:Choice">
          <xsd:enumeration value="בטיפול"/>
          <xsd:enumeration value="ממתין לחתימה"/>
          <xsd:enumeration value="מוכן להפצה"/>
          <xsd:enumeration value="הופץ ותוייק"/>
          <xsd:enumeration value="תוייק"/>
        </xsd:restriction>
      </xsd:simpleType>
    </xsd:element>
    <xsd:element name="rashutparit" ma:index="20" nillable="true" ma:displayName="רשות סוג פריט" ma:format="Dropdown" ma:internalName="rashutparit">
      <xsd:simpleType>
        <xsd:restriction base="dms:Choice">
          <xsd:enumeration value="נכנס"/>
          <xsd:enumeration value="יוצא"/>
        </xsd:restriction>
      </xsd:simpleType>
    </xsd:element>
    <xsd:element name="rashutletipul" ma:index="21" nillable="true" ma:displayName="רשות לטיפול" ma:format="Dropdown" ma:internalName="rashutletipul">
      <xsd:simpleType>
        <xsd:restriction base="dms:Choice">
          <xsd:enumeration value="אורלי ווינשטיין"/>
          <xsd:enumeration value="שרה עדיקה"/>
          <xsd:enumeration value="אדר שץ"/>
          <xsd:enumeration value="איריס גינזבורג"/>
          <xsd:enumeration value="דורית גרון"/>
          <xsd:enumeration value="נטליה שלזינגר"/>
        </xsd:restriction>
      </xsd:simpleType>
    </xsd:element>
    <xsd:element name="rashutremark" ma:index="22" nillable="true" ma:displayName="רשות הערות" ma:internalName="rashutremark">
      <xsd:simpleType>
        <xsd:restriction base="dms:Note">
          <xsd:maxLength value="255"/>
        </xsd:restriction>
      </xsd:simpleType>
    </xsd:element>
    <xsd:element name="SDMailOut" ma:index="23" nillable="true" ma:displayName="SDMailOut" ma:internalName="SDMailOut">
      <xsd:simpleType>
        <xsd:restriction base="dms:Note"/>
      </xsd:simpleType>
    </xsd:element>
    <xsd:element name="SDExternalEntityConnected" ma:index="24" nillable="true" ma:displayName="מקושר לאפליקציה חיצונית" ma:internalName="SDExternalEntityConnected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index="0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424A63-8033-40AB-9667-453066BC4BB9}">
  <ds:schemaRefs>
    <ds:schemaRef ds:uri="http://schemas.openxmlformats.org/package/2006/metadata/core-properties"/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5342f293-0abd-4849-88d8-83cf9da0818a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5C3DF3E-8482-4550-9296-A340806464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704EB6-4618-420A-A19D-10D9208207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42f293-0abd-4849-88d8-83cf9da081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7</vt:i4>
      </vt:variant>
    </vt:vector>
  </HeadingPairs>
  <TitlesOfParts>
    <vt:vector size="7" baseType="lpstr">
      <vt:lpstr>גיליון מרכז</vt:lpstr>
      <vt:lpstr>פילוח לידות לפי גיל - ברזילי</vt:lpstr>
      <vt:lpstr>גיל יולדות בזמן הלידה - הלל יפה</vt:lpstr>
      <vt:lpstr>אסף הרופא - שמיר</vt:lpstr>
      <vt:lpstr>מרכז רפואי תל אביב</vt:lpstr>
      <vt:lpstr>וולפסון</vt:lpstr>
      <vt:lpstr>שיבא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נתוני לידות - יולדות - פניית אליזבת ברנט</dc:title>
  <dc:creator>ליטל אילון</dc:creator>
  <cp:lastModifiedBy>טליה בן אבי - שטיינברג</cp:lastModifiedBy>
  <cp:lastPrinted>2019-03-03T11:56:13Z</cp:lastPrinted>
  <dcterms:created xsi:type="dcterms:W3CDTF">2018-11-27T07:29:33Z</dcterms:created>
  <dcterms:modified xsi:type="dcterms:W3CDTF">2019-12-01T07:45:13Z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0x0101000F54ABBB81060D45BB3972306D56BF7402007ECA6AF51166F247AC856FC820AD05E6</vt:lpwstr>
  </property>
</Properties>
</file>